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cias\Downloads\"/>
    </mc:Choice>
  </mc:AlternateContent>
  <bookViews>
    <workbookView xWindow="0" yWindow="0" windowWidth="28800" windowHeight="13530" tabRatio="698"/>
  </bookViews>
  <sheets>
    <sheet name="Harmonogram realizacji programu" sheetId="2" r:id="rId1"/>
  </sheets>
  <externalReferences>
    <externalReference r:id="rId2"/>
  </externalReferences>
  <definedNames>
    <definedName name="Kierunek">[1]Arkusz2!$C$4:$C$10</definedName>
    <definedName name="_xlnm.Print_Area" localSheetId="0">'Harmonogram realizacji programu'!$A$1:$AD$148</definedName>
    <definedName name="Rodzaj">[1]Arkusz2!$E$4:$E$10</definedName>
    <definedName name="Typ">[1]Arkusz2!$F$4:$F$5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2" i="2" l="1"/>
  <c r="F47" i="2"/>
  <c r="G47" i="2"/>
  <c r="I122" i="2"/>
  <c r="G122" i="2"/>
  <c r="F122" i="2"/>
  <c r="I101" i="2"/>
  <c r="G101" i="2"/>
  <c r="F101" i="2"/>
  <c r="I78" i="2"/>
  <c r="G78" i="2"/>
  <c r="F78" i="2"/>
  <c r="I57" i="2"/>
  <c r="G57" i="2"/>
  <c r="F57" i="2"/>
  <c r="I36" i="2"/>
  <c r="I155" i="2" s="1"/>
  <c r="G36" i="2"/>
  <c r="F36" i="2"/>
  <c r="I32" i="2"/>
  <c r="G32" i="2"/>
  <c r="F32" i="2"/>
  <c r="I28" i="2"/>
  <c r="G28" i="2"/>
  <c r="F28" i="2"/>
  <c r="G144" i="2"/>
  <c r="F144" i="2"/>
  <c r="F148" i="2"/>
  <c r="Q47" i="2"/>
  <c r="N47" i="2"/>
  <c r="I47" i="2"/>
  <c r="X144" i="2"/>
  <c r="W144" i="2"/>
  <c r="U144" i="2"/>
  <c r="T144" i="2"/>
  <c r="R144" i="2"/>
  <c r="Q144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AA78" i="2"/>
  <c r="Z78" i="2"/>
  <c r="Y78" i="2"/>
  <c r="Y56" i="2" s="1"/>
  <c r="X78" i="2"/>
  <c r="X56" i="2" s="1"/>
  <c r="W78" i="2"/>
  <c r="V78" i="2"/>
  <c r="U78" i="2"/>
  <c r="U56" i="2" s="1"/>
  <c r="T78" i="2"/>
  <c r="T56" i="2" s="1"/>
  <c r="S78" i="2"/>
  <c r="R78" i="2"/>
  <c r="Q78" i="2"/>
  <c r="Q56" i="2" s="1"/>
  <c r="P78" i="2"/>
  <c r="P56" i="2" s="1"/>
  <c r="AA57" i="2"/>
  <c r="Z57" i="2"/>
  <c r="Y57" i="2"/>
  <c r="X57" i="2"/>
  <c r="W57" i="2"/>
  <c r="V57" i="2"/>
  <c r="U57" i="2"/>
  <c r="T57" i="2"/>
  <c r="S57" i="2"/>
  <c r="R57" i="2"/>
  <c r="Q57" i="2"/>
  <c r="P57" i="2"/>
  <c r="AA47" i="2"/>
  <c r="Z47" i="2"/>
  <c r="Y47" i="2"/>
  <c r="X47" i="2"/>
  <c r="W47" i="2"/>
  <c r="V47" i="2"/>
  <c r="U47" i="2"/>
  <c r="T47" i="2"/>
  <c r="T153" i="2" s="1"/>
  <c r="S47" i="2"/>
  <c r="R47" i="2"/>
  <c r="P47" i="2"/>
  <c r="O47" i="2"/>
  <c r="M47" i="2"/>
  <c r="L47" i="2"/>
  <c r="K47" i="2"/>
  <c r="J47" i="2"/>
  <c r="X36" i="2"/>
  <c r="W36" i="2"/>
  <c r="V36" i="2"/>
  <c r="U36" i="2"/>
  <c r="T36" i="2"/>
  <c r="S36" i="2"/>
  <c r="R36" i="2"/>
  <c r="Q36" i="2"/>
  <c r="O36" i="2"/>
  <c r="N36" i="2"/>
  <c r="M36" i="2"/>
  <c r="L36" i="2"/>
  <c r="K36" i="2"/>
  <c r="J36" i="2"/>
  <c r="Z32" i="2"/>
  <c r="X32" i="2"/>
  <c r="W32" i="2"/>
  <c r="U32" i="2"/>
  <c r="T32" i="2"/>
  <c r="R32" i="2"/>
  <c r="Q32" i="2"/>
  <c r="P32" i="2"/>
  <c r="O32" i="2"/>
  <c r="N32" i="2"/>
  <c r="N153" i="2" s="1"/>
  <c r="M32" i="2"/>
  <c r="Q28" i="2"/>
  <c r="P28" i="2"/>
  <c r="O28" i="2"/>
  <c r="N28" i="2"/>
  <c r="M28" i="2"/>
  <c r="L28" i="2"/>
  <c r="K28" i="2"/>
  <c r="J28" i="2"/>
  <c r="C17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25" i="2"/>
  <c r="H124" i="2"/>
  <c r="H123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F143" i="2"/>
  <c r="O101" i="2"/>
  <c r="N101" i="2"/>
  <c r="M101" i="2"/>
  <c r="L101" i="2"/>
  <c r="K101" i="2"/>
  <c r="J101" i="2"/>
  <c r="E101" i="2"/>
  <c r="D101" i="2"/>
  <c r="C101" i="2"/>
  <c r="H99" i="2"/>
  <c r="H76" i="2"/>
  <c r="G56" i="2"/>
  <c r="F56" i="2"/>
  <c r="J122" i="2"/>
  <c r="L122" i="2"/>
  <c r="M122" i="2"/>
  <c r="N122" i="2"/>
  <c r="O122" i="2"/>
  <c r="H150" i="2"/>
  <c r="H149" i="2"/>
  <c r="H145" i="2"/>
  <c r="H144" i="2" s="1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100" i="2"/>
  <c r="H54" i="2"/>
  <c r="H59" i="2"/>
  <c r="H60" i="2"/>
  <c r="H61" i="2"/>
  <c r="H62" i="2"/>
  <c r="H63" i="2"/>
  <c r="H64" i="2"/>
  <c r="H65" i="2"/>
  <c r="H66" i="2"/>
  <c r="H67" i="2"/>
  <c r="H68" i="2"/>
  <c r="H55" i="2"/>
  <c r="H69" i="2"/>
  <c r="H70" i="2"/>
  <c r="H71" i="2"/>
  <c r="H72" i="2"/>
  <c r="H73" i="2"/>
  <c r="H74" i="2"/>
  <c r="H75" i="2"/>
  <c r="H77" i="2"/>
  <c r="H58" i="2"/>
  <c r="H49" i="2"/>
  <c r="H50" i="2"/>
  <c r="H51" i="2"/>
  <c r="H52" i="2"/>
  <c r="H53" i="2"/>
  <c r="H48" i="2"/>
  <c r="H38" i="2"/>
  <c r="H39" i="2"/>
  <c r="H40" i="2"/>
  <c r="H41" i="2"/>
  <c r="H42" i="2"/>
  <c r="H43" i="2"/>
  <c r="H44" i="2"/>
  <c r="H45" i="2"/>
  <c r="H37" i="2"/>
  <c r="H34" i="2"/>
  <c r="H35" i="2"/>
  <c r="H33" i="2"/>
  <c r="G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I144" i="2"/>
  <c r="J144" i="2"/>
  <c r="J143" i="2" s="1"/>
  <c r="K144" i="2"/>
  <c r="L144" i="2"/>
  <c r="M144" i="2"/>
  <c r="N144" i="2"/>
  <c r="O144" i="2"/>
  <c r="P144" i="2"/>
  <c r="S144" i="2"/>
  <c r="V144" i="2"/>
  <c r="Y144" i="2"/>
  <c r="Z144" i="2"/>
  <c r="Z157" i="2" s="1"/>
  <c r="AA144" i="2"/>
  <c r="I56" i="2"/>
  <c r="J78" i="2"/>
  <c r="J56" i="2" s="1"/>
  <c r="K78" i="2"/>
  <c r="K56" i="2" s="1"/>
  <c r="L78" i="2"/>
  <c r="L56" i="2" s="1"/>
  <c r="M78" i="2"/>
  <c r="M56" i="2" s="1"/>
  <c r="N78" i="2"/>
  <c r="N56" i="2" s="1"/>
  <c r="O78" i="2"/>
  <c r="O56" i="2" s="1"/>
  <c r="R56" i="2"/>
  <c r="S56" i="2"/>
  <c r="V56" i="2"/>
  <c r="W56" i="2"/>
  <c r="Z56" i="2"/>
  <c r="J57" i="2"/>
  <c r="K57" i="2"/>
  <c r="L57" i="2"/>
  <c r="M57" i="2"/>
  <c r="N57" i="2"/>
  <c r="O57" i="2"/>
  <c r="P36" i="2"/>
  <c r="Y36" i="2"/>
  <c r="Z36" i="2"/>
  <c r="AA36" i="2"/>
  <c r="J32" i="2"/>
  <c r="K32" i="2"/>
  <c r="L32" i="2"/>
  <c r="S32" i="2"/>
  <c r="V32" i="2"/>
  <c r="Y32" i="2"/>
  <c r="AA32" i="2"/>
  <c r="R28" i="2"/>
  <c r="S28" i="2"/>
  <c r="T28" i="2"/>
  <c r="U28" i="2"/>
  <c r="V28" i="2"/>
  <c r="W28" i="2"/>
  <c r="X28" i="2"/>
  <c r="Y28" i="2"/>
  <c r="Y155" i="2" s="1"/>
  <c r="Z28" i="2"/>
  <c r="AA28" i="2"/>
  <c r="G143" i="2"/>
  <c r="I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E122" i="2"/>
  <c r="E78" i="2" s="1"/>
  <c r="D122" i="2"/>
  <c r="C122" i="2"/>
  <c r="C57" i="2"/>
  <c r="D57" i="2"/>
  <c r="E57" i="2"/>
  <c r="H30" i="2"/>
  <c r="H31" i="2"/>
  <c r="H29" i="2"/>
  <c r="H148" i="2"/>
  <c r="AA56" i="2"/>
  <c r="H28" i="2" l="1"/>
  <c r="Z155" i="2"/>
  <c r="V151" i="2"/>
  <c r="R155" i="2"/>
  <c r="S157" i="2"/>
  <c r="AA157" i="2"/>
  <c r="T155" i="2"/>
  <c r="W157" i="2"/>
  <c r="T157" i="2"/>
  <c r="O153" i="2"/>
  <c r="L157" i="2"/>
  <c r="I157" i="2"/>
  <c r="I153" i="2"/>
  <c r="O155" i="2"/>
  <c r="L155" i="2"/>
  <c r="S153" i="2"/>
  <c r="K151" i="2"/>
  <c r="C78" i="2"/>
  <c r="U155" i="2"/>
  <c r="K155" i="2"/>
  <c r="P151" i="2"/>
  <c r="V157" i="2"/>
  <c r="P153" i="2"/>
  <c r="U151" i="2"/>
  <c r="X153" i="2"/>
  <c r="G155" i="2"/>
  <c r="P157" i="2"/>
  <c r="L151" i="2"/>
  <c r="D78" i="2"/>
  <c r="X155" i="2"/>
  <c r="T151" i="2"/>
  <c r="I151" i="2"/>
  <c r="Q151" i="2"/>
  <c r="F153" i="2"/>
  <c r="Y156" i="2"/>
  <c r="S154" i="2"/>
  <c r="O157" i="2"/>
  <c r="S158" i="2"/>
  <c r="O151" i="2"/>
  <c r="R151" i="2"/>
  <c r="K157" i="2"/>
  <c r="Y157" i="2"/>
  <c r="Y158" i="2" s="1"/>
  <c r="AA153" i="2"/>
  <c r="R153" i="2"/>
  <c r="AA151" i="2"/>
  <c r="P155" i="2"/>
  <c r="W151" i="2"/>
  <c r="V152" i="2" s="1"/>
  <c r="K153" i="2"/>
  <c r="H32" i="2"/>
  <c r="H36" i="2"/>
  <c r="H47" i="2"/>
  <c r="H57" i="2"/>
  <c r="H78" i="2"/>
  <c r="H56" i="2" s="1"/>
  <c r="H143" i="2"/>
  <c r="H101" i="2"/>
  <c r="H122" i="2"/>
  <c r="J151" i="2"/>
  <c r="J152" i="2" s="1"/>
  <c r="N151" i="2"/>
  <c r="M153" i="2"/>
  <c r="M154" i="2" s="1"/>
  <c r="Q155" i="2"/>
  <c r="G157" i="2"/>
  <c r="U157" i="2"/>
  <c r="U153" i="2"/>
  <c r="J157" i="2"/>
  <c r="R157" i="2"/>
  <c r="Q157" i="2"/>
  <c r="M155" i="2"/>
  <c r="J155" i="2"/>
  <c r="V155" i="2"/>
  <c r="F151" i="2"/>
  <c r="Z151" i="2"/>
  <c r="G151" i="2"/>
  <c r="S155" i="2"/>
  <c r="M151" i="2"/>
  <c r="Y151" i="2"/>
  <c r="Y152" i="2" s="1"/>
  <c r="X157" i="2"/>
  <c r="Y153" i="2"/>
  <c r="Z153" i="2"/>
  <c r="Q153" i="2"/>
  <c r="J153" i="2"/>
  <c r="L153" i="2"/>
  <c r="M157" i="2"/>
  <c r="N155" i="2"/>
  <c r="AA155" i="2"/>
  <c r="F157" i="2"/>
  <c r="F155" i="2"/>
  <c r="G153" i="2"/>
  <c r="S151" i="2"/>
  <c r="V153" i="2"/>
  <c r="N157" i="2"/>
  <c r="W153" i="2"/>
  <c r="X151" i="2"/>
  <c r="W155" i="2"/>
  <c r="V158" i="2" l="1"/>
  <c r="S156" i="2"/>
  <c r="H153" i="2"/>
  <c r="V154" i="2"/>
  <c r="AD153" i="2"/>
  <c r="H157" i="2"/>
  <c r="AD151" i="2"/>
  <c r="H155" i="2"/>
  <c r="H151" i="2"/>
  <c r="P156" i="2"/>
  <c r="S152" i="2"/>
  <c r="AD155" i="2"/>
  <c r="AC155" i="2"/>
  <c r="P154" i="2"/>
  <c r="AC151" i="2"/>
  <c r="P152" i="2"/>
  <c r="C162" i="2" s="1"/>
  <c r="AC157" i="2"/>
  <c r="AC153" i="2"/>
  <c r="M152" i="2"/>
  <c r="C168" i="2" s="1"/>
  <c r="P158" i="2"/>
  <c r="V156" i="2"/>
  <c r="AB153" i="2"/>
  <c r="AB154" i="2" s="1"/>
  <c r="J154" i="2"/>
  <c r="J156" i="2"/>
  <c r="AB155" i="2"/>
  <c r="AB156" i="2" s="1"/>
  <c r="J158" i="2"/>
  <c r="AB157" i="2"/>
  <c r="AB151" i="2"/>
  <c r="M158" i="2"/>
  <c r="C171" i="2" s="1"/>
  <c r="Y154" i="2"/>
  <c r="C169" i="2" s="1"/>
  <c r="AD157" i="2"/>
  <c r="M156" i="2"/>
  <c r="C170" i="2" s="1"/>
  <c r="AB158" i="2" l="1"/>
  <c r="C163" i="2"/>
  <c r="C165" i="2"/>
  <c r="AB152" i="2"/>
  <c r="C13" i="2" s="1"/>
  <c r="C164" i="2"/>
  <c r="C14" i="2"/>
  <c r="C10" i="2"/>
  <c r="C12" i="2"/>
  <c r="C16" i="2"/>
  <c r="C15" i="2"/>
  <c r="C11" i="2"/>
  <c r="C9" i="2" l="1"/>
</calcChain>
</file>

<file path=xl/sharedStrings.xml><?xml version="1.0" encoding="utf-8"?>
<sst xmlns="http://schemas.openxmlformats.org/spreadsheetml/2006/main" count="552" uniqueCount="190">
  <si>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</si>
  <si>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</si>
  <si>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</si>
  <si>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</si>
  <si>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</si>
  <si>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</si>
  <si>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</si>
  <si>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</si>
  <si>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</si>
  <si>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</si>
  <si>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</si>
  <si>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</si>
  <si>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</si>
  <si>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</si>
  <si>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</si>
  <si>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</si>
  <si>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</si>
  <si>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</si>
  <si>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</si>
  <si>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</si>
  <si>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</si>
  <si>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</si>
  <si>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</si>
  <si>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</si>
  <si>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</si>
  <si>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</si>
  <si>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</si>
  <si>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</si>
  <si>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</si>
  <si>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</si>
  <si>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</si>
  <si>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</si>
  <si>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</si>
  <si>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</si>
  <si>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</si>
  <si>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</si>
  <si>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</si>
  <si>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 W:</t>
  </si>
  <si>
    <t>Łącznie I:</t>
  </si>
  <si>
    <t>Łącznie ECTS</t>
  </si>
  <si>
    <t>Liczba punktów ECTS:</t>
  </si>
  <si>
    <t>Wydział:</t>
  </si>
  <si>
    <t>Instytut:</t>
  </si>
  <si>
    <t>Nauk o Wychowaniu</t>
  </si>
  <si>
    <t>Pedagogiczny</t>
  </si>
  <si>
    <t>P</t>
  </si>
  <si>
    <t>Stacjonarne</t>
  </si>
  <si>
    <t>I stopnia</t>
  </si>
  <si>
    <t>Katolicka nauka społeczna</t>
  </si>
  <si>
    <t>Pedagogika ignacjańska</t>
  </si>
  <si>
    <t>Komunikacja społeczna</t>
  </si>
  <si>
    <t>O</t>
  </si>
  <si>
    <t>W</t>
  </si>
  <si>
    <t>K</t>
  </si>
  <si>
    <t xml:space="preserve">Seminarium dyplomowe licencjackie </t>
  </si>
  <si>
    <t>Z</t>
  </si>
  <si>
    <t>S</t>
  </si>
  <si>
    <t xml:space="preserve">Wychowanie fizyczne </t>
  </si>
  <si>
    <t>Ć</t>
  </si>
  <si>
    <t>VI. PRAKTYKA ZAWODOWA</t>
  </si>
  <si>
    <t>Propedeutyka praktyk</t>
  </si>
  <si>
    <t xml:space="preserve">Praktyka zawodowa </t>
  </si>
  <si>
    <t>Wprowadzenie do pedagogiki</t>
  </si>
  <si>
    <t>Nurty i doktryny pedagogiczne</t>
  </si>
  <si>
    <t>Historia myśli pedagogicznej</t>
  </si>
  <si>
    <t>Teoretyczne podstawy wychowania</t>
  </si>
  <si>
    <t>Socjologia edukacji</t>
  </si>
  <si>
    <t>Historia filozofii</t>
  </si>
  <si>
    <t>Biomedyczne podstawy rozwoju i wychowania</t>
  </si>
  <si>
    <t>III. MODUŁ KSZTAŁCENIA OGÓLNEGO</t>
  </si>
  <si>
    <t>Psychologia ogólna</t>
  </si>
  <si>
    <t>Psychologia osobowości i rozwoju człowieka</t>
  </si>
  <si>
    <t>Pedagogika specjalna</t>
  </si>
  <si>
    <t>Teoretyczne podstawy kształcenia</t>
  </si>
  <si>
    <t>Metodyka resocjalizacji w środowisku otwartym</t>
  </si>
  <si>
    <t xml:space="preserve">Metodyka pracy w placówkach resocjalizacyjnych </t>
  </si>
  <si>
    <t>Metodyka i organizacja pracy pedagoga szkolnego</t>
  </si>
  <si>
    <t>Psychologia kliniczna</t>
  </si>
  <si>
    <t>Wprowadzenie do pedagogiki szkolnej</t>
  </si>
  <si>
    <t xml:space="preserve">Profilaktyka i terapia niepowodzeń szkolnych </t>
  </si>
  <si>
    <t>Współpraca szkoły z rodziną i środowiskiem lokalnym</t>
  </si>
  <si>
    <t xml:space="preserve">Podstawy diagnozy pedagogicznej </t>
  </si>
  <si>
    <t>Programy profilaktyczne: diganoza, metodyka, ewaluacja</t>
  </si>
  <si>
    <t>Wprowadzenie do pedagogiki opiekuńczej</t>
  </si>
  <si>
    <t>Profilaktyka szkolna</t>
  </si>
  <si>
    <t>Promocja zdrowia</t>
  </si>
  <si>
    <t>Poradnictwo pedagogiczne</t>
  </si>
  <si>
    <t>Prawo oświatowe</t>
  </si>
  <si>
    <t>Profilaktyka uzależnień</t>
  </si>
  <si>
    <t>Teoretyczne podstawy kształenia</t>
  </si>
  <si>
    <t>Metodyka pracy korekcyjno-kompensacyjnej</t>
  </si>
  <si>
    <t>Metodyka pracy z grupą</t>
  </si>
  <si>
    <t>Organizacja zajęć pozalekcyjnych z metodyką</t>
  </si>
  <si>
    <t>Wprowadzenie do pedagogiki resocjalizacyjnej</t>
  </si>
  <si>
    <t>Profilaktyka społeczna</t>
  </si>
  <si>
    <t>Prawne podstawy resocjalizacji</t>
  </si>
  <si>
    <t>Podstawy diagnozy psychopedagogicznej</t>
  </si>
  <si>
    <t>Podstawy kryminologii</t>
  </si>
  <si>
    <t>Patologie społeczne</t>
  </si>
  <si>
    <t>Reintegracja społeczna</t>
  </si>
  <si>
    <t>Podstawy diagnozy w resocjalizacji</t>
  </si>
  <si>
    <t>Terapia w resocjalizacji</t>
  </si>
  <si>
    <t>Podstawy terapii uzależnień</t>
  </si>
  <si>
    <t>Emisja głosu</t>
  </si>
  <si>
    <t>W/Ć</t>
  </si>
  <si>
    <t>Wykład z zakresu edukacji religijnej</t>
  </si>
  <si>
    <t>Wykład w języku obcym</t>
  </si>
  <si>
    <t>Język obcy nowożytny</t>
  </si>
  <si>
    <t>Metodyka pracy naukowej i ochrona własności intelektualnej</t>
  </si>
  <si>
    <t>Technologie informacyjne</t>
  </si>
  <si>
    <t>Etyka zawodowa</t>
  </si>
  <si>
    <t>F</t>
  </si>
  <si>
    <t>Metody twórczej resocjalizacji I</t>
  </si>
  <si>
    <t>Metody twórczej resocjalizacji II</t>
  </si>
  <si>
    <t>Podstawy terapii pedagogicznej</t>
  </si>
  <si>
    <t>PEDAGOGIKA</t>
  </si>
  <si>
    <t>Ogólnoakademicki</t>
  </si>
  <si>
    <t xml:space="preserve">VII. MODUŁ: PRZEDMIOTY BEZ PUNKTÓW ECTS </t>
  </si>
  <si>
    <t>IV. PRZYGOTOWANIE PEDAGOGICZNO-PSYCHOLOGICZNE</t>
  </si>
  <si>
    <t>V. ZAKRESY</t>
  </si>
  <si>
    <t>Pierwsza pomoc przedmedyczna</t>
  </si>
  <si>
    <t xml:space="preserve">Metodologia badań pedagogicznych </t>
  </si>
  <si>
    <t>Projektowanie programów wychowawczo-profilaktycznych</t>
  </si>
  <si>
    <t>Konwersatorium w zakresie treści specjalnościowych</t>
  </si>
  <si>
    <t>Wsparcie dziecka ze specjalnymi potrzebami edukacyjnymi</t>
  </si>
  <si>
    <t>ZAKRES KSZTAŁCENIA: Resocjalizacja kreująca</t>
  </si>
  <si>
    <t>ZAKRES KSZTAŁCENIA: Pedagogika szkolna z profilaktyką społeczną</t>
  </si>
  <si>
    <t>Wybrane zagadnienia pracy z uczniem zdolnym</t>
  </si>
  <si>
    <t>Szkolenie BHWPiK (kurs e-learningowy)</t>
  </si>
  <si>
    <t>EL</t>
  </si>
  <si>
    <t>Obowiązuje studentów rozpoczynających studia od roku akademickiego: 2023/2024</t>
  </si>
  <si>
    <t>ZAKRES KSZTAŁCENIA: Pedagogika opiekuńczo-wychowawcza z elementami tutoringu</t>
  </si>
  <si>
    <t>ZAKRES KSZTAŁCENIA: Poradnictwo i pomoc psychologiczno-pedagogiczna</t>
  </si>
  <si>
    <t>Wprowadzenie do pedagogiki opiekuńczo-wychowawczej</t>
  </si>
  <si>
    <t>Pedagogika rodziny</t>
  </si>
  <si>
    <t>Prawne podstawy działalności opiekuńczo-wychowawczej</t>
  </si>
  <si>
    <t>Interwencja w sytuacjach kryzysowych</t>
  </si>
  <si>
    <t>Profilaktyka w pracy opiekuńczo-wychowawczej</t>
  </si>
  <si>
    <t>Diagnoza w pracy opiekuńczo-wychowawczej</t>
  </si>
  <si>
    <t>Pedagogika czasu wolnego z elementami edukacji na rzecz zrównoważonego rozwoju</t>
  </si>
  <si>
    <t>Formy pieczy zastępczej i instytucje wsparcia</t>
  </si>
  <si>
    <t>Metodyka pracy z małym dzieckiem</t>
  </si>
  <si>
    <t>Metodyka pracy w placówkach opieki częściowej</t>
  </si>
  <si>
    <t>Praca opiekuńczo-wychowawcza z seniorem</t>
  </si>
  <si>
    <t>Warsztat kreatywnego opiekuna-wychowawcy</t>
  </si>
  <si>
    <t>Metodyka pracy w placówkach opieki całkowitej</t>
  </si>
  <si>
    <t>Podstawy teoretyczne tutoringu</t>
  </si>
  <si>
    <t>Metodyka procesu tutoringu</t>
  </si>
  <si>
    <t>Modele tutoringu</t>
  </si>
  <si>
    <t>Teoretyczne podstawy poradnictwa psychologiczno-pedagogicznego</t>
  </si>
  <si>
    <t>Teoretyczne podstawy pomocy psychologiczno-pedagogicznej</t>
  </si>
  <si>
    <t>Podstawy prawne poradnictwa i pomocy psychologiczno-pedagogicznej</t>
  </si>
  <si>
    <t>Trening kompetencji interpersonalnych</t>
  </si>
  <si>
    <t>Diagnozowanie środowiska rodzinnego</t>
  </si>
  <si>
    <t>Projektowanie i realizacja działań o charakterze pomocy psychopedagogicznej</t>
  </si>
  <si>
    <t>Wybrane elementy tutoringu w edukacji</t>
  </si>
  <si>
    <t>Podstawy profilaktyki zachowań ryzykownych dzieci i młodzieży</t>
  </si>
  <si>
    <t>Poradnictwo wychowawcze</t>
  </si>
  <si>
    <t>Instytucjonalne formy wsparcia dziecka i rodziny</t>
  </si>
  <si>
    <t>Praca z dzieckiem o specjalnych potrzebach edukacyjnych</t>
  </si>
  <si>
    <t>Środowisko wielokulturowe-podstawy wsparcia i dialogu</t>
  </si>
  <si>
    <t>Wybrane problemy wsparcia w opiece paliatywno-hospicyjnej</t>
  </si>
  <si>
    <r>
      <t xml:space="preserve">Łącznie w programie przy realizacji zakresu: </t>
    </r>
    <r>
      <rPr>
        <b/>
        <i/>
        <sz val="12"/>
        <rFont val="Times New Roman"/>
        <family val="1"/>
        <charset val="238"/>
      </rPr>
      <t>Pedagogika opiekuńczo-wychowawcza z elementami tutoringu</t>
    </r>
  </si>
  <si>
    <r>
      <t xml:space="preserve">Liczba godzin kontaktowych (bez praktyk) - zakres: </t>
    </r>
    <r>
      <rPr>
        <b/>
        <i/>
        <sz val="12"/>
        <rFont val="Times New Roman"/>
        <family val="1"/>
        <charset val="238"/>
      </rPr>
      <t>Resocjalizacja kreująca</t>
    </r>
  </si>
  <si>
    <r>
      <t xml:space="preserve">Liczba godzin kontaktowych (bez praktyk) - zakres: </t>
    </r>
    <r>
      <rPr>
        <b/>
        <i/>
        <sz val="12"/>
        <rFont val="Times New Roman"/>
        <family val="1"/>
        <charset val="238"/>
      </rPr>
      <t>Pedagogika szkolna z profilaktyką społeczną</t>
    </r>
  </si>
  <si>
    <r>
      <t xml:space="preserve">Liczba godzin kontaktowych (bez praktyk) - zakres: </t>
    </r>
    <r>
      <rPr>
        <b/>
        <i/>
        <sz val="12"/>
        <rFont val="Times New Roman"/>
        <family val="1"/>
        <charset val="238"/>
      </rPr>
      <t>Pedagogika opiekuńczo-wychowawcza z elementami tutoringu</t>
    </r>
  </si>
  <si>
    <r>
      <t xml:space="preserve">Liczba godzin kontaktowych z praktykami - zakres: </t>
    </r>
    <r>
      <rPr>
        <b/>
        <i/>
        <sz val="12"/>
        <rFont val="Times New Roman"/>
        <family val="1"/>
        <charset val="238"/>
      </rPr>
      <t>Resocjalizacja kreująca</t>
    </r>
  </si>
  <si>
    <r>
      <t xml:space="preserve">Liczba godzin kontaktowych z praktykami - zakres: </t>
    </r>
    <r>
      <rPr>
        <b/>
        <i/>
        <sz val="12"/>
        <rFont val="Times New Roman"/>
        <family val="1"/>
        <charset val="238"/>
      </rPr>
      <t>Pedagogika opiekuńczo-wychowawcza z elementami tutoringu</t>
    </r>
  </si>
  <si>
    <r>
      <t xml:space="preserve">Liczba godzin kontaktowych z praktykami - zakres: </t>
    </r>
    <r>
      <rPr>
        <b/>
        <i/>
        <sz val="12"/>
        <rFont val="Times New Roman"/>
        <family val="1"/>
        <charset val="238"/>
      </rPr>
      <t>Poradnictwo i pomoc psychologiczno - pedagogiczna</t>
    </r>
  </si>
  <si>
    <r>
      <rPr>
        <sz val="12"/>
        <rFont val="Times New Roman"/>
        <family val="1"/>
        <charset val="238"/>
      </rPr>
      <t>Łącznie w programie przy realizacji zakresu:</t>
    </r>
    <r>
      <rPr>
        <b/>
        <i/>
        <sz val="12"/>
        <rFont val="Times New Roman"/>
        <family val="1"/>
        <charset val="238"/>
      </rPr>
      <t xml:space="preserve"> Poradnictwo i pomoc psychologiczno-pedagogiczna</t>
    </r>
  </si>
  <si>
    <r>
      <rPr>
        <sz val="12"/>
        <rFont val="Times New Roman"/>
        <family val="1"/>
        <charset val="238"/>
      </rPr>
      <t>Łącznie w programie przy realizacji zakresu:</t>
    </r>
    <r>
      <rPr>
        <b/>
        <i/>
        <sz val="12"/>
        <rFont val="Times New Roman"/>
        <family val="1"/>
        <charset val="238"/>
      </rPr>
      <t xml:space="preserve"> Pedagogika szkolna z profilaktyką społeczną</t>
    </r>
  </si>
  <si>
    <r>
      <rPr>
        <sz val="12"/>
        <rFont val="Times New Roman"/>
        <family val="1"/>
        <charset val="238"/>
      </rPr>
      <t>Łącznie w programie przy realizacji zakresu:</t>
    </r>
    <r>
      <rPr>
        <b/>
        <i/>
        <sz val="12"/>
        <rFont val="Times New Roman"/>
        <family val="1"/>
        <charset val="238"/>
      </rPr>
      <t xml:space="preserve"> Resocjalizacja kreująca</t>
    </r>
  </si>
  <si>
    <r>
      <t xml:space="preserve">Liczba godzin kontaktowych z praktykami - zakres: </t>
    </r>
    <r>
      <rPr>
        <b/>
        <i/>
        <sz val="12"/>
        <rFont val="Times New Roman"/>
        <family val="1"/>
        <charset val="238"/>
      </rPr>
      <t>Pedagogika szkolna z profilaktyką społeczną</t>
    </r>
  </si>
  <si>
    <t>Metody i formy ekspresji twórczej</t>
  </si>
  <si>
    <t>Trening tutoringu z elementami kompetencji komunikacyjnych</t>
  </si>
  <si>
    <t>Metodyka interwencji kryzysowej</t>
  </si>
  <si>
    <t>Poradnictwo małżeńskie i rodzinne</t>
  </si>
  <si>
    <t>Diagnostyka psychopedagogiczna</t>
  </si>
  <si>
    <t>Doradztwo zawodowe</t>
  </si>
  <si>
    <t>Mediacje rodzinne, szkolne i rówieśnicze</t>
  </si>
  <si>
    <t>Wybrane zagadnienia z psychologii klinicznej</t>
  </si>
  <si>
    <t>Semestr zimowy</t>
  </si>
  <si>
    <t>Semestr letni</t>
  </si>
  <si>
    <t>Resocjalizacja kreująca</t>
  </si>
  <si>
    <t>Pedagogika szkolna z profilaktyką społeczną</t>
  </si>
  <si>
    <t>Pedagogika opiekuńczo-wychowawcza z elementami tutoringu</t>
  </si>
  <si>
    <t>Poradnictwo i pomoc psychologiczno-pedagogiczna</t>
  </si>
  <si>
    <t>Łącz ilość godz.</t>
  </si>
  <si>
    <t>Praktyka zawodowa: praktyka psychologiczno-pedagogiczna</t>
  </si>
  <si>
    <t xml:space="preserve">Proseminarium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</si>
</sst>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u/>
      <sz val="14"/>
      <color indexed="1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mbria"/>
      <family val="1"/>
      <charset val="238"/>
      <scheme val="major"/>
    </font>
    <font>
      <b/>
      <sz val="14"/>
      <color indexed="8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i/>
      <sz val="14"/>
      <color indexed="10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9" borderId="25" applyNumberFormat="0" applyAlignment="0" applyProtection="0"/>
  </cellStyleXfs>
  <cellXfs count="425"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10" borderId="15" xfId="0" applyFont="1" applyFill="1" applyBorder="1" applyAlignment="1" applyProtection="1">
      <alignment wrapText="1"/>
      <protection locked="0"/>
    </xf>
    <xf numFmtId="0" fontId="8" fillId="10" borderId="16" xfId="0" applyFont="1" applyFill="1" applyBorder="1" applyAlignment="1" applyProtection="1">
      <alignment wrapText="1"/>
      <protection locked="0"/>
    </xf>
    <xf numFmtId="0" fontId="8" fillId="10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>
      <alignment vertical="center"/>
    </xf>
    <xf numFmtId="0" fontId="8" fillId="0" borderId="6" xfId="0" applyFont="1" applyBorder="1"/>
    <xf numFmtId="0" fontId="8" fillId="0" borderId="6" xfId="0" applyFont="1" applyFill="1" applyBorder="1"/>
    <xf numFmtId="0" fontId="8" fillId="0" borderId="1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" xfId="0" applyFont="1" applyFill="1" applyBorder="1"/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12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11" borderId="29" xfId="0" applyFont="1" applyFill="1" applyBorder="1" applyAlignment="1">
      <alignment horizontal="center" vertical="center"/>
    </xf>
    <xf numFmtId="0" fontId="6" fillId="11" borderId="30" xfId="0" applyFont="1" applyFill="1" applyBorder="1" applyAlignment="1">
      <alignment horizontal="center" vertical="center"/>
    </xf>
    <xf numFmtId="0" fontId="6" fillId="11" borderId="31" xfId="0" applyFont="1" applyFill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/>
    </xf>
    <xf numFmtId="0" fontId="6" fillId="11" borderId="33" xfId="0" applyFont="1" applyFill="1" applyBorder="1" applyAlignment="1">
      <alignment horizontal="center" vertical="center"/>
    </xf>
    <xf numFmtId="0" fontId="6" fillId="11" borderId="34" xfId="0" applyFont="1" applyFill="1" applyBorder="1" applyAlignment="1">
      <alignment horizontal="center" vertical="center"/>
    </xf>
    <xf numFmtId="0" fontId="6" fillId="14" borderId="28" xfId="0" applyFont="1" applyFill="1" applyBorder="1" applyAlignment="1">
      <alignment horizontal="center" vertical="center"/>
    </xf>
    <xf numFmtId="0" fontId="6" fillId="14" borderId="30" xfId="0" applyFont="1" applyFill="1" applyBorder="1"/>
    <xf numFmtId="0" fontId="8" fillId="0" borderId="23" xfId="0" applyFont="1" applyFill="1" applyBorder="1"/>
    <xf numFmtId="0" fontId="8" fillId="0" borderId="35" xfId="0" applyFont="1" applyBorder="1" applyAlignment="1">
      <alignment horizontal="center" vertical="center"/>
    </xf>
    <xf numFmtId="0" fontId="8" fillId="0" borderId="10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13" borderId="24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13" borderId="44" xfId="0" applyFont="1" applyFill="1" applyBorder="1" applyAlignment="1">
      <alignment horizontal="center" vertical="center"/>
    </xf>
    <xf numFmtId="0" fontId="11" fillId="13" borderId="40" xfId="0" applyFont="1" applyFill="1" applyBorder="1" applyAlignment="1">
      <alignment horizontal="center" vertical="center"/>
    </xf>
    <xf numFmtId="0" fontId="11" fillId="13" borderId="4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6" fillId="11" borderId="28" xfId="0" applyFont="1" applyFill="1" applyBorder="1" applyAlignment="1">
      <alignment horizontal="center" vertical="center"/>
    </xf>
    <xf numFmtId="0" fontId="8" fillId="0" borderId="10" xfId="0" applyFont="1" applyFill="1" applyBorder="1" applyProtection="1">
      <protection locked="0"/>
    </xf>
    <xf numFmtId="0" fontId="8" fillId="10" borderId="69" xfId="0" applyFont="1" applyFill="1" applyBorder="1" applyAlignment="1" applyProtection="1">
      <alignment wrapText="1"/>
      <protection locked="0"/>
    </xf>
    <xf numFmtId="0" fontId="6" fillId="11" borderId="29" xfId="0" applyFont="1" applyFill="1" applyBorder="1" applyAlignment="1" applyProtection="1">
      <alignment horizontal="center" vertical="center"/>
      <protection locked="0"/>
    </xf>
    <xf numFmtId="0" fontId="6" fillId="11" borderId="30" xfId="0" applyFont="1" applyFill="1" applyBorder="1" applyAlignment="1" applyProtection="1">
      <alignment horizontal="center" vertical="center"/>
      <protection locked="0"/>
    </xf>
    <xf numFmtId="0" fontId="6" fillId="11" borderId="31" xfId="0" applyFont="1" applyFill="1" applyBorder="1" applyAlignment="1" applyProtection="1">
      <alignment horizontal="center" vertical="center"/>
      <protection locked="0"/>
    </xf>
    <xf numFmtId="0" fontId="6" fillId="11" borderId="32" xfId="0" applyFont="1" applyFill="1" applyBorder="1" applyAlignment="1" applyProtection="1">
      <alignment horizontal="center" vertical="center"/>
      <protection locked="0"/>
    </xf>
    <xf numFmtId="0" fontId="6" fillId="11" borderId="33" xfId="0" applyFont="1" applyFill="1" applyBorder="1" applyAlignment="1" applyProtection="1">
      <alignment horizontal="center" vertical="center"/>
      <protection locked="0"/>
    </xf>
    <xf numFmtId="0" fontId="6" fillId="11" borderId="34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23" xfId="0" applyFont="1" applyBorder="1"/>
    <xf numFmtId="0" fontId="8" fillId="12" borderId="10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/>
    </xf>
    <xf numFmtId="0" fontId="8" fillId="10" borderId="36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35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6" fillId="14" borderId="29" xfId="0" applyFont="1" applyFill="1" applyBorder="1" applyAlignment="1">
      <alignment horizontal="center" vertical="center"/>
    </xf>
    <xf numFmtId="0" fontId="6" fillId="14" borderId="30" xfId="0" applyFont="1" applyFill="1" applyBorder="1" applyAlignment="1">
      <alignment horizontal="center" vertical="center"/>
    </xf>
    <xf numFmtId="0" fontId="6" fillId="14" borderId="31" xfId="0" applyFont="1" applyFill="1" applyBorder="1" applyAlignment="1">
      <alignment horizontal="center" vertical="center"/>
    </xf>
    <xf numFmtId="0" fontId="6" fillId="14" borderId="32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center" vertical="center"/>
    </xf>
    <xf numFmtId="0" fontId="6" fillId="14" borderId="3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10" borderId="18" xfId="0" applyFont="1" applyFill="1" applyBorder="1"/>
    <xf numFmtId="0" fontId="8" fillId="0" borderId="18" xfId="0" applyFont="1" applyBorder="1"/>
    <xf numFmtId="0" fontId="8" fillId="0" borderId="4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top"/>
    </xf>
    <xf numFmtId="0" fontId="8" fillId="0" borderId="47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6" fillId="14" borderId="70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10" fillId="0" borderId="0" xfId="0" applyFont="1"/>
    <xf numFmtId="0" fontId="7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12" fillId="10" borderId="0" xfId="0" applyFont="1" applyFill="1" applyBorder="1" applyAlignment="1" applyProtection="1">
      <alignment horizontal="center" vertical="center"/>
      <protection hidden="1"/>
    </xf>
    <xf numFmtId="0" fontId="14" fillId="10" borderId="0" xfId="0" applyFont="1" applyFill="1"/>
    <xf numFmtId="0" fontId="6" fillId="10" borderId="0" xfId="0" applyFont="1" applyFill="1" applyBorder="1" applyAlignment="1" applyProtection="1">
      <alignment horizontal="center" vertical="center"/>
      <protection hidden="1"/>
    </xf>
    <xf numFmtId="0" fontId="15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10" fillId="10" borderId="0" xfId="0" applyFont="1" applyFill="1"/>
    <xf numFmtId="0" fontId="8" fillId="0" borderId="0" xfId="0" applyFont="1" applyFill="1" applyBorder="1" applyAlignment="1">
      <alignment horizontal="left" vertical="center"/>
    </xf>
    <xf numFmtId="0" fontId="10" fillId="1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7" fillId="1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/>
    <xf numFmtId="0" fontId="17" fillId="1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19" fillId="0" borderId="0" xfId="0" applyFont="1"/>
    <xf numFmtId="0" fontId="21" fillId="0" borderId="0" xfId="0" applyFont="1"/>
    <xf numFmtId="0" fontId="17" fillId="10" borderId="0" xfId="0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horizontal="center" vertical="center"/>
    </xf>
    <xf numFmtId="0" fontId="23" fillId="10" borderId="0" xfId="0" applyFont="1" applyFill="1" applyAlignment="1">
      <alignment horizontal="center" vertical="center"/>
    </xf>
    <xf numFmtId="0" fontId="19" fillId="10" borderId="0" xfId="0" applyFont="1" applyFill="1" applyAlignment="1" applyProtection="1">
      <alignment horizontal="center" vertical="center"/>
      <protection locked="0"/>
    </xf>
    <xf numFmtId="0" fontId="17" fillId="10" borderId="0" xfId="0" applyFont="1" applyFill="1" applyAlignment="1" applyProtection="1">
      <alignment horizontal="center" vertical="center"/>
      <protection locked="0"/>
    </xf>
    <xf numFmtId="0" fontId="24" fillId="10" borderId="0" xfId="0" applyFont="1" applyFill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7" fillId="0" borderId="5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" fillId="11" borderId="74" xfId="0" applyFont="1" applyFill="1" applyBorder="1" applyAlignment="1">
      <alignment horizontal="center" vertical="center"/>
    </xf>
    <xf numFmtId="0" fontId="6" fillId="11" borderId="75" xfId="0" applyFont="1" applyFill="1" applyBorder="1" applyAlignment="1">
      <alignment horizontal="center" vertical="center"/>
    </xf>
    <xf numFmtId="0" fontId="6" fillId="11" borderId="76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12" borderId="59" xfId="0" applyFont="1" applyFill="1" applyBorder="1" applyAlignment="1">
      <alignment horizontal="center" vertical="center"/>
    </xf>
    <xf numFmtId="0" fontId="8" fillId="12" borderId="36" xfId="0" applyFont="1" applyFill="1" applyBorder="1" applyAlignment="1">
      <alignment horizontal="center" vertical="center"/>
    </xf>
    <xf numFmtId="0" fontId="8" fillId="12" borderId="61" xfId="0" applyFont="1" applyFill="1" applyBorder="1" applyAlignment="1">
      <alignment horizontal="center" vertical="center"/>
    </xf>
    <xf numFmtId="0" fontId="8" fillId="12" borderId="35" xfId="0" applyFont="1" applyFill="1" applyBorder="1" applyAlignment="1">
      <alignment horizontal="center" vertical="center"/>
    </xf>
    <xf numFmtId="0" fontId="8" fillId="12" borderId="57" xfId="0" applyFont="1" applyFill="1" applyBorder="1" applyAlignment="1">
      <alignment horizontal="center" vertical="center"/>
    </xf>
    <xf numFmtId="0" fontId="8" fillId="12" borderId="37" xfId="0" applyFont="1" applyFill="1" applyBorder="1" applyAlignment="1">
      <alignment horizontal="center" vertical="center"/>
    </xf>
    <xf numFmtId="0" fontId="8" fillId="12" borderId="58" xfId="0" applyFont="1" applyFill="1" applyBorder="1" applyAlignment="1">
      <alignment horizontal="center" vertical="center"/>
    </xf>
    <xf numFmtId="0" fontId="8" fillId="12" borderId="72" xfId="0" applyFont="1" applyFill="1" applyBorder="1" applyAlignment="1">
      <alignment horizontal="center" vertical="center"/>
    </xf>
    <xf numFmtId="0" fontId="6" fillId="11" borderId="28" xfId="0" applyFont="1" applyFill="1" applyBorder="1" applyAlignment="1" applyProtection="1">
      <alignment horizontal="center" vertical="center"/>
      <protection locked="0"/>
    </xf>
    <xf numFmtId="0" fontId="8" fillId="12" borderId="77" xfId="0" applyFont="1" applyFill="1" applyBorder="1" applyAlignment="1">
      <alignment horizontal="center" vertical="center"/>
    </xf>
    <xf numFmtId="0" fontId="8" fillId="12" borderId="78" xfId="0" applyFont="1" applyFill="1" applyBorder="1" applyAlignment="1">
      <alignment horizontal="center" vertical="center"/>
    </xf>
    <xf numFmtId="0" fontId="6" fillId="14" borderId="66" xfId="0" applyFont="1" applyFill="1" applyBorder="1" applyAlignment="1">
      <alignment horizontal="center" vertical="center"/>
    </xf>
    <xf numFmtId="0" fontId="8" fillId="12" borderId="25" xfId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12" borderId="23" xfId="0" applyFont="1" applyFill="1" applyBorder="1" applyAlignment="1">
      <alignment horizontal="center"/>
    </xf>
    <xf numFmtId="0" fontId="8" fillId="12" borderId="36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0" fontId="8" fillId="12" borderId="3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12" borderId="61" xfId="1" applyFont="1" applyFill="1" applyBorder="1" applyAlignment="1">
      <alignment horizontal="center" vertical="center"/>
    </xf>
    <xf numFmtId="0" fontId="8" fillId="12" borderId="1" xfId="1" applyFont="1" applyFill="1" applyBorder="1" applyAlignment="1">
      <alignment horizontal="center" vertical="center"/>
    </xf>
    <xf numFmtId="0" fontId="8" fillId="12" borderId="35" xfId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12" borderId="56" xfId="0" applyFont="1" applyFill="1" applyBorder="1" applyAlignment="1">
      <alignment horizontal="center" vertical="center"/>
    </xf>
    <xf numFmtId="0" fontId="8" fillId="12" borderId="49" xfId="0" applyFont="1" applyFill="1" applyBorder="1" applyAlignment="1">
      <alignment horizontal="center" vertical="center"/>
    </xf>
    <xf numFmtId="0" fontId="8" fillId="12" borderId="5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12" borderId="40" xfId="0" applyFont="1" applyFill="1" applyBorder="1" applyAlignment="1">
      <alignment horizontal="center" vertical="center"/>
    </xf>
    <xf numFmtId="0" fontId="8" fillId="12" borderId="80" xfId="0" applyFont="1" applyFill="1" applyBorder="1" applyAlignment="1">
      <alignment horizontal="left" vertical="center"/>
    </xf>
    <xf numFmtId="0" fontId="4" fillId="0" borderId="80" xfId="0" applyFont="1" applyBorder="1" applyAlignment="1">
      <alignment vertical="center"/>
    </xf>
    <xf numFmtId="0" fontId="8" fillId="0" borderId="80" xfId="0" applyFont="1" applyFill="1" applyBorder="1" applyAlignment="1">
      <alignment horizontal="left" vertical="center" wrapText="1"/>
    </xf>
    <xf numFmtId="0" fontId="8" fillId="0" borderId="80" xfId="0" applyFont="1" applyFill="1" applyBorder="1" applyAlignment="1">
      <alignment horizontal="left" vertical="center"/>
    </xf>
    <xf numFmtId="0" fontId="8" fillId="0" borderId="8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11" borderId="66" xfId="0" applyFont="1" applyFill="1" applyBorder="1" applyAlignment="1">
      <alignment horizontal="left" vertical="center"/>
    </xf>
    <xf numFmtId="0" fontId="6" fillId="11" borderId="67" xfId="0" applyFont="1" applyFill="1" applyBorder="1" applyAlignment="1">
      <alignment horizontal="left" vertical="center"/>
    </xf>
    <xf numFmtId="0" fontId="6" fillId="14" borderId="66" xfId="0" applyFont="1" applyFill="1" applyBorder="1" applyAlignment="1">
      <alignment horizontal="left" vertical="center"/>
    </xf>
    <xf numFmtId="0" fontId="6" fillId="14" borderId="33" xfId="0" applyFont="1" applyFill="1" applyBorder="1" applyAlignment="1">
      <alignment horizontal="left" vertical="center"/>
    </xf>
    <xf numFmtId="0" fontId="6" fillId="11" borderId="33" xfId="0" applyFont="1" applyFill="1" applyBorder="1" applyAlignment="1">
      <alignment horizontal="left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6" fillId="10" borderId="0" xfId="0" applyFont="1" applyFill="1" applyBorder="1" applyAlignment="1" applyProtection="1">
      <alignment horizontal="left"/>
      <protection hidden="1"/>
    </xf>
    <xf numFmtId="0" fontId="16" fillId="10" borderId="1" xfId="0" applyFont="1" applyFill="1" applyBorder="1" applyAlignment="1" applyProtection="1">
      <alignment horizontal="left"/>
      <protection hidden="1"/>
    </xf>
    <xf numFmtId="0" fontId="16" fillId="10" borderId="1" xfId="0" applyFont="1" applyFill="1" applyBorder="1" applyAlignment="1" applyProtection="1">
      <alignment horizontal="left"/>
      <protection locked="0" hidden="1"/>
    </xf>
    <xf numFmtId="0" fontId="16" fillId="10" borderId="1" xfId="0" applyFont="1" applyFill="1" applyBorder="1" applyAlignment="1" applyProtection="1">
      <alignment horizontal="center" vertical="center"/>
      <protection hidden="1"/>
    </xf>
    <xf numFmtId="0" fontId="6" fillId="10" borderId="1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6" fillId="10" borderId="1" xfId="0" applyFont="1" applyFill="1" applyBorder="1" applyAlignment="1" applyProtection="1">
      <alignment horizontal="center" vertical="center"/>
      <protection locked="0" hidden="1"/>
    </xf>
    <xf numFmtId="0" fontId="12" fillId="0" borderId="38" xfId="0" applyFont="1" applyFill="1" applyBorder="1" applyAlignment="1">
      <alignment horizontal="left" vertical="top"/>
    </xf>
    <xf numFmtId="0" fontId="12" fillId="0" borderId="39" xfId="0" applyFont="1" applyFill="1" applyBorder="1" applyAlignment="1">
      <alignment horizontal="left" vertical="top"/>
    </xf>
    <xf numFmtId="0" fontId="6" fillId="10" borderId="1" xfId="0" applyFont="1" applyFill="1" applyBorder="1" applyAlignment="1" applyProtection="1">
      <alignment horizontal="left"/>
      <protection hidden="1"/>
    </xf>
    <xf numFmtId="0" fontId="6" fillId="0" borderId="6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10" borderId="1" xfId="0" applyFont="1" applyFill="1" applyBorder="1" applyAlignment="1" applyProtection="1">
      <alignment horizontal="center" vertical="center"/>
      <protection hidden="1"/>
    </xf>
    <xf numFmtId="0" fontId="8" fillId="0" borderId="46" xfId="0" applyFont="1" applyFill="1" applyBorder="1" applyAlignment="1">
      <alignment horizontal="left" vertical="top"/>
    </xf>
    <xf numFmtId="0" fontId="8" fillId="0" borderId="47" xfId="0" applyFont="1" applyFill="1" applyBorder="1" applyAlignment="1">
      <alignment horizontal="left" vertical="top"/>
    </xf>
    <xf numFmtId="0" fontId="11" fillId="0" borderId="56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left" vertical="top"/>
    </xf>
    <xf numFmtId="0" fontId="12" fillId="0" borderId="40" xfId="0" applyFont="1" applyFill="1" applyBorder="1" applyAlignment="1">
      <alignment horizontal="left" vertical="top"/>
    </xf>
    <xf numFmtId="0" fontId="12" fillId="0" borderId="41" xfId="0" applyFont="1" applyFill="1" applyBorder="1" applyAlignment="1">
      <alignment horizontal="left" vertical="top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top"/>
    </xf>
    <xf numFmtId="0" fontId="8" fillId="0" borderId="39" xfId="0" applyFont="1" applyFill="1" applyBorder="1" applyAlignment="1">
      <alignment horizontal="left" vertical="top"/>
    </xf>
    <xf numFmtId="0" fontId="7" fillId="0" borderId="47" xfId="0" applyFont="1" applyFill="1" applyBorder="1" applyAlignment="1">
      <alignment horizontal="center" vertical="center"/>
    </xf>
    <xf numFmtId="0" fontId="6" fillId="10" borderId="6" xfId="0" applyFont="1" applyFill="1" applyBorder="1" applyAlignment="1" applyProtection="1">
      <alignment horizontal="left" vertical="center" wrapText="1"/>
      <protection hidden="1"/>
    </xf>
    <xf numFmtId="0" fontId="6" fillId="10" borderId="5" xfId="0" applyFont="1" applyFill="1" applyBorder="1" applyAlignment="1" applyProtection="1">
      <alignment horizontal="left" vertical="center" wrapText="1"/>
      <protection hidden="1"/>
    </xf>
    <xf numFmtId="0" fontId="6" fillId="10" borderId="6" xfId="0" applyFont="1" applyFill="1" applyBorder="1" applyAlignment="1" applyProtection="1">
      <alignment horizontal="center" vertical="center"/>
      <protection hidden="1"/>
    </xf>
    <xf numFmtId="0" fontId="6" fillId="10" borderId="7" xfId="0" applyFont="1" applyFill="1" applyBorder="1" applyAlignment="1" applyProtection="1">
      <alignment horizontal="center" vertical="center"/>
      <protection hidden="1"/>
    </xf>
    <xf numFmtId="0" fontId="6" fillId="10" borderId="5" xfId="0" applyFont="1" applyFill="1" applyBorder="1" applyAlignment="1" applyProtection="1">
      <alignment horizontal="center" vertical="center"/>
      <protection hidden="1"/>
    </xf>
    <xf numFmtId="0" fontId="6" fillId="10" borderId="1" xfId="0" applyFont="1" applyFill="1" applyBorder="1" applyAlignment="1" applyProtection="1">
      <alignment horizontal="left" vertical="center" wrapText="1"/>
      <protection hidden="1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12" borderId="41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50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12" borderId="40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49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12" fillId="10" borderId="6" xfId="0" applyFont="1" applyFill="1" applyBorder="1" applyAlignment="1" applyProtection="1">
      <alignment horizontal="center"/>
      <protection hidden="1"/>
    </xf>
    <xf numFmtId="0" fontId="12" fillId="10" borderId="5" xfId="0" applyFont="1" applyFill="1" applyBorder="1" applyAlignment="1" applyProtection="1">
      <alignment horizontal="center"/>
      <protection hidden="1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12" borderId="81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8" fillId="12" borderId="82" xfId="0" applyFont="1" applyFill="1" applyBorder="1" applyAlignment="1">
      <alignment horizontal="center" vertical="center"/>
    </xf>
  </cellXfs>
  <cellStyles count="2">
    <cellStyle name="Dane wejściowe" xfId="1" builtinId="20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czelnia.local\Folders\Documents%20and%20Settings\jola\Ustawienia%20lokalne\Temporary%20Internet%20Files\Content.IE5\8B7NQ0HL\SYLABUSY\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20"/>
  <sheetViews>
    <sheetView tabSelected="1" zoomScale="60" zoomScaleNormal="60" zoomScaleSheetLayoutView="70" workbookViewId="0">
      <pane xSplit="1" ySplit="28" topLeftCell="B29" activePane="bottomRight" state="frozen"/>
      <selection activeCell="A13" sqref="A13"/>
      <selection pane="topRight" activeCell="B13" sqref="B13"/>
      <selection pane="bottomLeft" activeCell="A29" sqref="A29"/>
      <selection pane="bottomRight" activeCell="AF4" sqref="AF4"/>
    </sheetView>
  </sheetViews>
  <sheetFormatPr defaultColWidth="9" defaultRowHeight="15.75"/>
  <cols>
    <col min="1" max="1" width="3.5" style="17" customWidth="1"/>
    <col min="2" max="2" width="80.125" style="9" customWidth="1"/>
    <col min="3" max="3" width="6" style="17" customWidth="1"/>
    <col min="4" max="4" width="6.5" style="17" customWidth="1"/>
    <col min="5" max="5" width="7.5" style="17" customWidth="1"/>
    <col min="6" max="6" width="12.75" style="17" customWidth="1"/>
    <col min="7" max="7" width="9" style="17" customWidth="1"/>
    <col min="8" max="8" width="9.625" style="17" customWidth="1"/>
    <col min="9" max="9" width="5.375" style="17" customWidth="1"/>
    <col min="10" max="10" width="6" style="17" customWidth="1"/>
    <col min="11" max="11" width="4.625" style="17" customWidth="1"/>
    <col min="12" max="12" width="7" style="17" customWidth="1"/>
    <col min="13" max="14" width="4.625" style="17" customWidth="1"/>
    <col min="15" max="15" width="5.875" style="17" customWidth="1"/>
    <col min="16" max="17" width="4.625" style="17" customWidth="1"/>
    <col min="18" max="18" width="5.375" style="17" customWidth="1"/>
    <col min="19" max="20" width="4.625" style="17" customWidth="1"/>
    <col min="21" max="21" width="6.5" style="17" customWidth="1"/>
    <col min="22" max="22" width="4.125" style="17" customWidth="1"/>
    <col min="23" max="25" width="4.625" style="17" customWidth="1"/>
    <col min="26" max="26" width="7" style="17" customWidth="1"/>
    <col min="27" max="27" width="4.625" style="17" customWidth="1"/>
    <col min="28" max="28" width="11.25" style="189" customWidth="1"/>
    <col min="29" max="29" width="10.625" style="189" customWidth="1"/>
    <col min="30" max="30" width="14.75" style="189" customWidth="1"/>
    <col min="31" max="33" width="9" style="189"/>
    <col min="34" max="16384" width="9" style="2"/>
  </cols>
  <sheetData>
    <row r="1" spans="1:33" ht="18.75">
      <c r="A1" s="339" t="s">
        <v>130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</row>
    <row r="2" spans="1:33" s="221" customFormat="1" ht="18.75">
      <c r="A2" s="340" t="s">
        <v>41</v>
      </c>
      <c r="B2" s="340"/>
      <c r="C2" s="342" t="s">
        <v>44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215"/>
      <c r="O2" s="215"/>
      <c r="P2" s="216"/>
      <c r="Q2" s="217"/>
      <c r="R2" s="217"/>
      <c r="S2" s="215"/>
      <c r="T2" s="215"/>
      <c r="U2" s="215"/>
      <c r="V2" s="215"/>
      <c r="W2" s="215"/>
      <c r="X2" s="215"/>
      <c r="Y2" s="215"/>
      <c r="Z2" s="218"/>
      <c r="AA2" s="219"/>
      <c r="AB2" s="220"/>
      <c r="AC2" s="220"/>
      <c r="AD2" s="220"/>
      <c r="AE2" s="220"/>
      <c r="AF2" s="220"/>
      <c r="AG2" s="220"/>
    </row>
    <row r="3" spans="1:33" s="221" customFormat="1" ht="18.75">
      <c r="A3" s="340" t="s">
        <v>42</v>
      </c>
      <c r="B3" s="340"/>
      <c r="C3" s="342" t="s">
        <v>43</v>
      </c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215"/>
      <c r="O3" s="215"/>
      <c r="P3" s="217"/>
      <c r="Q3" s="217"/>
      <c r="R3" s="217"/>
      <c r="S3" s="215"/>
      <c r="T3" s="215"/>
      <c r="U3" s="215"/>
      <c r="V3" s="215"/>
      <c r="W3" s="215"/>
      <c r="X3" s="215"/>
      <c r="Y3" s="215"/>
      <c r="Z3" s="222"/>
      <c r="AA3" s="223"/>
      <c r="AB3" s="220"/>
      <c r="AC3" s="220"/>
      <c r="AD3" s="220"/>
      <c r="AE3" s="220"/>
      <c r="AF3" s="220"/>
      <c r="AG3" s="220"/>
    </row>
    <row r="4" spans="1:33" s="221" customFormat="1" ht="18.75">
      <c r="A4" s="340" t="s">
        <v>0</v>
      </c>
      <c r="B4" s="340"/>
      <c r="C4" s="342" t="s">
        <v>115</v>
      </c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217"/>
      <c r="O4" s="215"/>
      <c r="P4" s="224"/>
      <c r="Q4" s="217"/>
      <c r="R4" s="217"/>
      <c r="S4" s="215"/>
      <c r="T4" s="215"/>
      <c r="U4" s="215"/>
      <c r="V4" s="215"/>
      <c r="W4" s="215"/>
      <c r="X4" s="215"/>
      <c r="Y4" s="215"/>
      <c r="Z4" s="222"/>
      <c r="AA4" s="223"/>
      <c r="AB4" s="220"/>
      <c r="AC4" s="220"/>
      <c r="AD4" s="220"/>
      <c r="AE4" s="220"/>
      <c r="AF4" s="220"/>
      <c r="AG4" s="220"/>
    </row>
    <row r="5" spans="1:33" s="229" customFormat="1" ht="18.75">
      <c r="A5" s="341" t="s">
        <v>16</v>
      </c>
      <c r="B5" s="341"/>
      <c r="C5" s="345" t="s">
        <v>116</v>
      </c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225"/>
      <c r="O5" s="226"/>
      <c r="P5" s="227"/>
      <c r="Q5" s="226"/>
      <c r="R5" s="225"/>
      <c r="S5" s="226"/>
      <c r="T5" s="226"/>
      <c r="U5" s="226"/>
      <c r="V5" s="226"/>
      <c r="W5" s="226"/>
      <c r="X5" s="226"/>
      <c r="Y5" s="226"/>
      <c r="Z5" s="222"/>
      <c r="AA5" s="223"/>
      <c r="AB5" s="228"/>
      <c r="AC5" s="228"/>
      <c r="AD5" s="228"/>
      <c r="AE5" s="228"/>
      <c r="AF5" s="228"/>
      <c r="AG5" s="228"/>
    </row>
    <row r="6" spans="1:33" s="221" customFormat="1" ht="18.75">
      <c r="A6" s="340" t="s">
        <v>15</v>
      </c>
      <c r="B6" s="340"/>
      <c r="C6" s="342" t="s">
        <v>46</v>
      </c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217"/>
      <c r="O6" s="215"/>
      <c r="P6" s="217"/>
      <c r="Q6" s="217"/>
      <c r="R6" s="217"/>
      <c r="S6" s="215"/>
      <c r="T6" s="215"/>
      <c r="U6" s="215"/>
      <c r="V6" s="215"/>
      <c r="W6" s="215"/>
      <c r="X6" s="215"/>
      <c r="Y6" s="215"/>
      <c r="Z6" s="222"/>
      <c r="AA6" s="223"/>
      <c r="AB6" s="220"/>
      <c r="AC6" s="220"/>
      <c r="AD6" s="220"/>
      <c r="AE6" s="220"/>
      <c r="AF6" s="220"/>
      <c r="AG6" s="220"/>
    </row>
    <row r="7" spans="1:33" s="221" customFormat="1" ht="19.5">
      <c r="A7" s="340" t="s">
        <v>17</v>
      </c>
      <c r="B7" s="340"/>
      <c r="C7" s="342" t="s">
        <v>47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217"/>
      <c r="O7" s="407"/>
      <c r="P7" s="407"/>
      <c r="Q7" s="407"/>
      <c r="R7" s="407"/>
      <c r="S7" s="407"/>
      <c r="T7" s="407"/>
      <c r="U7" s="407"/>
      <c r="V7" s="409"/>
      <c r="W7" s="409"/>
      <c r="X7" s="215"/>
      <c r="Y7" s="215"/>
      <c r="Z7" s="222"/>
      <c r="AA7" s="223"/>
      <c r="AB7" s="220"/>
      <c r="AC7" s="220"/>
      <c r="AD7" s="220"/>
      <c r="AE7" s="220"/>
      <c r="AF7" s="220"/>
      <c r="AG7" s="220"/>
    </row>
    <row r="8" spans="1:33">
      <c r="A8" s="348" t="s">
        <v>40</v>
      </c>
      <c r="B8" s="348"/>
      <c r="C8" s="352">
        <v>180</v>
      </c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190"/>
      <c r="O8" s="408"/>
      <c r="P8" s="408"/>
      <c r="Q8" s="408"/>
      <c r="R8" s="408"/>
      <c r="S8" s="408"/>
      <c r="T8" s="408"/>
      <c r="U8" s="408"/>
      <c r="V8" s="410"/>
      <c r="W8" s="410"/>
      <c r="X8" s="190"/>
      <c r="Y8" s="190"/>
      <c r="Z8" s="193"/>
      <c r="AA8" s="194"/>
    </row>
    <row r="9" spans="1:33">
      <c r="A9" s="372" t="s">
        <v>163</v>
      </c>
      <c r="B9" s="372"/>
      <c r="C9" s="352">
        <f>AB152-158</f>
        <v>1704</v>
      </c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190"/>
      <c r="O9" s="195"/>
      <c r="P9" s="195"/>
      <c r="Q9" s="195"/>
      <c r="R9" s="195"/>
      <c r="S9" s="195"/>
      <c r="T9" s="195"/>
      <c r="U9" s="195"/>
      <c r="V9" s="196"/>
      <c r="W9" s="196"/>
      <c r="X9" s="190"/>
      <c r="Y9" s="190"/>
      <c r="Z9" s="193"/>
      <c r="AA9" s="194"/>
    </row>
    <row r="10" spans="1:33">
      <c r="A10" s="367" t="s">
        <v>164</v>
      </c>
      <c r="B10" s="368"/>
      <c r="C10" s="352">
        <f>AB154-158</f>
        <v>1684</v>
      </c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190"/>
      <c r="O10" s="195"/>
      <c r="P10" s="195"/>
      <c r="Q10" s="195"/>
      <c r="R10" s="195"/>
      <c r="S10" s="195"/>
      <c r="T10" s="195"/>
      <c r="U10" s="195"/>
      <c r="V10" s="196"/>
      <c r="W10" s="196"/>
      <c r="X10" s="190"/>
      <c r="Y10" s="190"/>
      <c r="Z10" s="193"/>
      <c r="AA10" s="194"/>
    </row>
    <row r="11" spans="1:33">
      <c r="A11" s="367" t="s">
        <v>165</v>
      </c>
      <c r="B11" s="368"/>
      <c r="C11" s="369">
        <f>AB156-158</f>
        <v>1669</v>
      </c>
      <c r="D11" s="370"/>
      <c r="E11" s="370"/>
      <c r="F11" s="370"/>
      <c r="G11" s="370"/>
      <c r="H11" s="370"/>
      <c r="I11" s="370"/>
      <c r="J11" s="370"/>
      <c r="K11" s="370"/>
      <c r="L11" s="370"/>
      <c r="M11" s="371"/>
      <c r="N11" s="191"/>
      <c r="O11" s="408"/>
      <c r="P11" s="408"/>
      <c r="Q11" s="408"/>
      <c r="R11" s="408"/>
      <c r="S11" s="408"/>
      <c r="T11" s="408"/>
      <c r="U11" s="408"/>
      <c r="V11" s="410"/>
      <c r="W11" s="410"/>
      <c r="X11" s="190"/>
      <c r="Y11" s="190"/>
      <c r="Z11" s="193"/>
      <c r="AA11" s="194"/>
    </row>
    <row r="12" spans="1:33">
      <c r="A12" s="367" t="s">
        <v>164</v>
      </c>
      <c r="B12" s="368"/>
      <c r="C12" s="369">
        <f>AB158-158</f>
        <v>1643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1"/>
      <c r="N12" s="191"/>
      <c r="O12" s="195"/>
      <c r="P12" s="195"/>
      <c r="Q12" s="195"/>
      <c r="R12" s="195"/>
      <c r="S12" s="195"/>
      <c r="T12" s="195"/>
      <c r="U12" s="195"/>
      <c r="V12" s="196"/>
      <c r="W12" s="196"/>
      <c r="X12" s="190"/>
      <c r="Y12" s="190"/>
      <c r="Z12" s="193"/>
      <c r="AA12" s="194"/>
    </row>
    <row r="13" spans="1:33">
      <c r="A13" s="367" t="s">
        <v>166</v>
      </c>
      <c r="B13" s="368"/>
      <c r="C13" s="369">
        <f>AB152</f>
        <v>1862</v>
      </c>
      <c r="D13" s="370"/>
      <c r="E13" s="370"/>
      <c r="F13" s="370"/>
      <c r="G13" s="370"/>
      <c r="H13" s="370"/>
      <c r="I13" s="370"/>
      <c r="J13" s="370"/>
      <c r="K13" s="370"/>
      <c r="L13" s="370"/>
      <c r="M13" s="371"/>
      <c r="N13" s="194"/>
      <c r="O13" s="408"/>
      <c r="P13" s="408"/>
      <c r="Q13" s="408"/>
      <c r="R13" s="408"/>
      <c r="S13" s="408"/>
      <c r="T13" s="408"/>
      <c r="U13" s="408"/>
      <c r="V13" s="410"/>
      <c r="W13" s="410"/>
      <c r="X13" s="190"/>
      <c r="Y13" s="190"/>
      <c r="Z13" s="193"/>
      <c r="AA13" s="194"/>
    </row>
    <row r="14" spans="1:33">
      <c r="A14" s="367" t="s">
        <v>172</v>
      </c>
      <c r="B14" s="368"/>
      <c r="C14" s="369">
        <f>AB154</f>
        <v>1842</v>
      </c>
      <c r="D14" s="370"/>
      <c r="E14" s="370"/>
      <c r="F14" s="370"/>
      <c r="G14" s="370"/>
      <c r="H14" s="370"/>
      <c r="I14" s="370"/>
      <c r="J14" s="370"/>
      <c r="K14" s="370"/>
      <c r="L14" s="370"/>
      <c r="M14" s="371"/>
      <c r="N14" s="194"/>
      <c r="O14" s="195"/>
      <c r="P14" s="195"/>
      <c r="Q14" s="195"/>
      <c r="R14" s="195"/>
      <c r="S14" s="195"/>
      <c r="T14" s="195"/>
      <c r="U14" s="195"/>
      <c r="V14" s="196"/>
      <c r="W14" s="196"/>
      <c r="X14" s="190"/>
      <c r="Y14" s="190"/>
      <c r="Z14" s="193"/>
      <c r="AA14" s="194"/>
    </row>
    <row r="15" spans="1:33">
      <c r="A15" s="372" t="s">
        <v>167</v>
      </c>
      <c r="B15" s="372"/>
      <c r="C15" s="315">
        <f>AB156</f>
        <v>1827</v>
      </c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194"/>
      <c r="O15" s="195"/>
      <c r="P15" s="195"/>
      <c r="Q15" s="195"/>
      <c r="R15" s="195"/>
      <c r="S15" s="195"/>
      <c r="T15" s="195"/>
      <c r="U15" s="195"/>
      <c r="V15" s="196"/>
      <c r="W15" s="196"/>
      <c r="X15" s="190"/>
      <c r="Y15" s="190"/>
      <c r="Z15" s="193"/>
      <c r="AA15" s="194"/>
    </row>
    <row r="16" spans="1:33">
      <c r="A16" s="367" t="s">
        <v>168</v>
      </c>
      <c r="B16" s="368"/>
      <c r="C16" s="343">
        <f>AB158</f>
        <v>1801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194"/>
      <c r="O16" s="195"/>
      <c r="P16" s="195"/>
      <c r="Q16" s="195"/>
      <c r="R16" s="195"/>
      <c r="S16" s="195"/>
      <c r="T16" s="195"/>
      <c r="U16" s="195"/>
      <c r="V16" s="196"/>
      <c r="W16" s="196"/>
      <c r="X16" s="190"/>
      <c r="Y16" s="190"/>
      <c r="Z16" s="193"/>
      <c r="AA16" s="194"/>
    </row>
    <row r="17" spans="1:33" s="1" customFormat="1">
      <c r="A17" s="348" t="s">
        <v>24</v>
      </c>
      <c r="B17" s="348"/>
      <c r="C17" s="414">
        <f>SUM(C8*25)</f>
        <v>4500</v>
      </c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194"/>
      <c r="O17" s="193"/>
      <c r="P17" s="193"/>
      <c r="Q17" s="192"/>
      <c r="R17" s="192"/>
      <c r="S17" s="193"/>
      <c r="T17" s="193"/>
      <c r="U17" s="193"/>
      <c r="V17" s="190"/>
      <c r="W17" s="190"/>
      <c r="X17" s="190"/>
      <c r="Y17" s="190"/>
      <c r="Z17" s="193"/>
      <c r="AA17" s="194"/>
      <c r="AB17" s="197"/>
      <c r="AC17" s="197"/>
      <c r="AD17" s="197"/>
      <c r="AE17" s="197"/>
      <c r="AF17" s="197"/>
      <c r="AG17" s="197"/>
    </row>
    <row r="18" spans="1:33">
      <c r="A18" s="198"/>
      <c r="B18" s="199"/>
      <c r="C18" s="190"/>
      <c r="D18" s="190"/>
      <c r="E18" s="190"/>
      <c r="F18" s="200"/>
      <c r="G18" s="200"/>
      <c r="H18" s="200"/>
      <c r="I18" s="201"/>
      <c r="J18" s="190"/>
      <c r="K18" s="191"/>
      <c r="L18" s="202"/>
      <c r="M18" s="202"/>
      <c r="N18" s="202"/>
      <c r="O18" s="190"/>
      <c r="P18" s="190"/>
      <c r="Q18" s="191"/>
      <c r="R18" s="191"/>
      <c r="S18" s="190"/>
      <c r="T18" s="190"/>
      <c r="U18" s="190"/>
      <c r="V18" s="190"/>
      <c r="W18" s="190"/>
      <c r="X18" s="190"/>
      <c r="Y18" s="190"/>
      <c r="Z18" s="193"/>
      <c r="AA18" s="194"/>
    </row>
    <row r="19" spans="1:33">
      <c r="A19" s="416" t="s">
        <v>20</v>
      </c>
      <c r="B19" s="417"/>
      <c r="C19" s="203"/>
      <c r="D19" s="203"/>
      <c r="E19" s="203"/>
      <c r="F19" s="200"/>
      <c r="G19" s="200"/>
      <c r="H19" s="200"/>
      <c r="I19" s="201"/>
      <c r="J19" s="203"/>
      <c r="K19" s="203"/>
      <c r="L19" s="204"/>
      <c r="M19" s="204"/>
      <c r="N19" s="204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194"/>
      <c r="AA19" s="205"/>
    </row>
    <row r="20" spans="1:33">
      <c r="A20" s="329" t="s">
        <v>31</v>
      </c>
      <c r="B20" s="329"/>
      <c r="C20" s="321" t="s">
        <v>28</v>
      </c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3"/>
    </row>
    <row r="21" spans="1:33">
      <c r="A21" s="329" t="s">
        <v>32</v>
      </c>
      <c r="B21" s="329"/>
      <c r="C21" s="321" t="s">
        <v>29</v>
      </c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3"/>
    </row>
    <row r="22" spans="1:33">
      <c r="A22" s="329" t="s">
        <v>33</v>
      </c>
      <c r="B22" s="329"/>
      <c r="C22" s="321" t="s">
        <v>30</v>
      </c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3"/>
    </row>
    <row r="23" spans="1:33" ht="16.5" thickBot="1">
      <c r="A23" s="191"/>
      <c r="B23" s="206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</row>
    <row r="24" spans="1:33" s="3" customFormat="1" ht="17.25" thickTop="1" thickBot="1">
      <c r="A24" s="349" t="s">
        <v>3</v>
      </c>
      <c r="B24" s="324" t="s">
        <v>26</v>
      </c>
      <c r="C24" s="326" t="s">
        <v>19</v>
      </c>
      <c r="D24" s="326" t="s">
        <v>21</v>
      </c>
      <c r="E24" s="326" t="s">
        <v>14</v>
      </c>
      <c r="F24" s="392" t="s">
        <v>23</v>
      </c>
      <c r="G24" s="392"/>
      <c r="H24" s="392" t="s">
        <v>25</v>
      </c>
      <c r="I24" s="379" t="s">
        <v>1</v>
      </c>
      <c r="J24" s="332" t="s">
        <v>4</v>
      </c>
      <c r="K24" s="333"/>
      <c r="L24" s="333"/>
      <c r="M24" s="333"/>
      <c r="N24" s="333"/>
      <c r="O24" s="334"/>
      <c r="P24" s="395" t="s">
        <v>8</v>
      </c>
      <c r="Q24" s="333"/>
      <c r="R24" s="333"/>
      <c r="S24" s="333"/>
      <c r="T24" s="333"/>
      <c r="U24" s="396"/>
      <c r="V24" s="395" t="s">
        <v>9</v>
      </c>
      <c r="W24" s="333"/>
      <c r="X24" s="333"/>
      <c r="Y24" s="333"/>
      <c r="Z24" s="333"/>
      <c r="AA24" s="403"/>
      <c r="AB24" s="9"/>
      <c r="AC24" s="9"/>
      <c r="AD24" s="9"/>
      <c r="AE24" s="9"/>
      <c r="AF24" s="9"/>
      <c r="AG24" s="9"/>
    </row>
    <row r="25" spans="1:33" s="3" customFormat="1" ht="17.25" thickTop="1" thickBot="1">
      <c r="A25" s="350"/>
      <c r="B25" s="315"/>
      <c r="C25" s="327"/>
      <c r="D25" s="327"/>
      <c r="E25" s="327"/>
      <c r="F25" s="393" t="s">
        <v>27</v>
      </c>
      <c r="G25" s="393" t="s">
        <v>18</v>
      </c>
      <c r="H25" s="393"/>
      <c r="I25" s="380"/>
      <c r="J25" s="404" t="s">
        <v>5</v>
      </c>
      <c r="K25" s="405"/>
      <c r="L25" s="406"/>
      <c r="M25" s="397" t="s">
        <v>7</v>
      </c>
      <c r="N25" s="398"/>
      <c r="O25" s="399"/>
      <c r="P25" s="389" t="s">
        <v>10</v>
      </c>
      <c r="Q25" s="390"/>
      <c r="R25" s="391"/>
      <c r="S25" s="400" t="s">
        <v>11</v>
      </c>
      <c r="T25" s="401"/>
      <c r="U25" s="402"/>
      <c r="V25" s="411" t="s">
        <v>12</v>
      </c>
      <c r="W25" s="412"/>
      <c r="X25" s="413"/>
      <c r="Y25" s="386" t="s">
        <v>13</v>
      </c>
      <c r="Z25" s="387"/>
      <c r="AA25" s="388"/>
      <c r="AB25" s="9"/>
      <c r="AC25" s="9"/>
      <c r="AD25" s="9"/>
      <c r="AE25" s="9"/>
      <c r="AF25" s="9"/>
      <c r="AG25" s="9"/>
    </row>
    <row r="26" spans="1:33" s="3" customFormat="1" ht="16.5" thickTop="1">
      <c r="A26" s="350"/>
      <c r="B26" s="315"/>
      <c r="C26" s="327"/>
      <c r="D26" s="327"/>
      <c r="E26" s="327"/>
      <c r="F26" s="393"/>
      <c r="G26" s="393"/>
      <c r="H26" s="393"/>
      <c r="I26" s="380"/>
      <c r="J26" s="330" t="s">
        <v>2</v>
      </c>
      <c r="K26" s="10" t="s">
        <v>6</v>
      </c>
      <c r="L26" s="384" t="s">
        <v>1</v>
      </c>
      <c r="M26" s="330" t="s">
        <v>2</v>
      </c>
      <c r="N26" s="10" t="s">
        <v>6</v>
      </c>
      <c r="O26" s="384" t="s">
        <v>1</v>
      </c>
      <c r="P26" s="382" t="s">
        <v>2</v>
      </c>
      <c r="Q26" s="10" t="s">
        <v>6</v>
      </c>
      <c r="R26" s="375" t="s">
        <v>1</v>
      </c>
      <c r="S26" s="330" t="s">
        <v>2</v>
      </c>
      <c r="T26" s="10" t="s">
        <v>6</v>
      </c>
      <c r="U26" s="384" t="s">
        <v>1</v>
      </c>
      <c r="V26" s="382" t="s">
        <v>2</v>
      </c>
      <c r="W26" s="10" t="s">
        <v>6</v>
      </c>
      <c r="X26" s="375" t="s">
        <v>1</v>
      </c>
      <c r="Y26" s="330" t="s">
        <v>2</v>
      </c>
      <c r="Z26" s="10" t="s">
        <v>6</v>
      </c>
      <c r="AA26" s="377" t="s">
        <v>1</v>
      </c>
      <c r="AB26" s="9"/>
      <c r="AC26" s="9"/>
      <c r="AD26" s="9"/>
      <c r="AE26" s="9"/>
      <c r="AF26" s="9"/>
      <c r="AG26" s="9"/>
    </row>
    <row r="27" spans="1:33" s="3" customFormat="1" ht="16.5" thickBot="1">
      <c r="A27" s="351"/>
      <c r="B27" s="325"/>
      <c r="C27" s="328"/>
      <c r="D27" s="328"/>
      <c r="E27" s="328"/>
      <c r="F27" s="394"/>
      <c r="G27" s="394"/>
      <c r="H27" s="394"/>
      <c r="I27" s="381"/>
      <c r="J27" s="344"/>
      <c r="K27" s="91" t="s">
        <v>22</v>
      </c>
      <c r="L27" s="385"/>
      <c r="M27" s="344"/>
      <c r="N27" s="91" t="s">
        <v>22</v>
      </c>
      <c r="O27" s="385"/>
      <c r="P27" s="383"/>
      <c r="Q27" s="91" t="s">
        <v>22</v>
      </c>
      <c r="R27" s="376"/>
      <c r="S27" s="344"/>
      <c r="T27" s="91" t="s">
        <v>22</v>
      </c>
      <c r="U27" s="385"/>
      <c r="V27" s="383"/>
      <c r="W27" s="91" t="s">
        <v>22</v>
      </c>
      <c r="X27" s="376"/>
      <c r="Y27" s="331"/>
      <c r="Z27" s="95" t="s">
        <v>22</v>
      </c>
      <c r="AA27" s="378"/>
      <c r="AB27" s="9"/>
      <c r="AC27" s="9"/>
      <c r="AD27" s="9"/>
      <c r="AE27" s="9"/>
      <c r="AF27" s="9"/>
      <c r="AG27" s="9"/>
    </row>
    <row r="28" spans="1:33" s="3" customFormat="1" ht="17.25" thickTop="1" thickBot="1">
      <c r="A28" s="316" t="s">
        <v>35</v>
      </c>
      <c r="B28" s="317"/>
      <c r="C28" s="317"/>
      <c r="D28" s="317"/>
      <c r="E28" s="317"/>
      <c r="F28" s="102">
        <f>SUM(F29:F31)</f>
        <v>90</v>
      </c>
      <c r="G28" s="50">
        <f>SUM(G29:G31)</f>
        <v>30</v>
      </c>
      <c r="H28" s="50">
        <f>SUM(H29:H31)</f>
        <v>225</v>
      </c>
      <c r="I28" s="55">
        <f>SUM(I29:I31)</f>
        <v>9</v>
      </c>
      <c r="J28" s="54">
        <f t="shared" ref="J28:Q28" si="0">SUM(J29:J31)</f>
        <v>60</v>
      </c>
      <c r="K28" s="50">
        <f t="shared" si="0"/>
        <v>0</v>
      </c>
      <c r="L28" s="53">
        <f t="shared" si="0"/>
        <v>6</v>
      </c>
      <c r="M28" s="52">
        <f t="shared" si="0"/>
        <v>0</v>
      </c>
      <c r="N28" s="50">
        <f t="shared" si="0"/>
        <v>30</v>
      </c>
      <c r="O28" s="53">
        <f t="shared" si="0"/>
        <v>3</v>
      </c>
      <c r="P28" s="54">
        <f t="shared" si="0"/>
        <v>0</v>
      </c>
      <c r="Q28" s="50">
        <f t="shared" si="0"/>
        <v>0</v>
      </c>
      <c r="R28" s="51">
        <f t="shared" ref="R28:AA28" si="1">SUM(R29:R31)</f>
        <v>0</v>
      </c>
      <c r="S28" s="52">
        <f t="shared" si="1"/>
        <v>0</v>
      </c>
      <c r="T28" s="50">
        <f t="shared" si="1"/>
        <v>0</v>
      </c>
      <c r="U28" s="53">
        <f t="shared" si="1"/>
        <v>0</v>
      </c>
      <c r="V28" s="54">
        <f t="shared" si="1"/>
        <v>0</v>
      </c>
      <c r="W28" s="50">
        <f t="shared" si="1"/>
        <v>0</v>
      </c>
      <c r="X28" s="51">
        <f t="shared" si="1"/>
        <v>0</v>
      </c>
      <c r="Y28" s="52">
        <f t="shared" si="1"/>
        <v>0</v>
      </c>
      <c r="Z28" s="50">
        <f t="shared" si="1"/>
        <v>0</v>
      </c>
      <c r="AA28" s="55">
        <f t="shared" si="1"/>
        <v>0</v>
      </c>
      <c r="AB28" s="9"/>
      <c r="AC28" s="9"/>
      <c r="AD28" s="9"/>
      <c r="AE28" s="9"/>
      <c r="AF28" s="9"/>
      <c r="AG28" s="9"/>
    </row>
    <row r="29" spans="1:33" s="4" customFormat="1" ht="16.5" thickTop="1">
      <c r="A29" s="90">
        <v>1</v>
      </c>
      <c r="B29" s="92" t="s">
        <v>48</v>
      </c>
      <c r="C29" s="10" t="s">
        <v>51</v>
      </c>
      <c r="D29" s="10" t="s">
        <v>51</v>
      </c>
      <c r="E29" s="41" t="s">
        <v>52</v>
      </c>
      <c r="F29" s="245">
        <v>30</v>
      </c>
      <c r="G29" s="183">
        <v>0</v>
      </c>
      <c r="H29" s="184">
        <f>25*I29</f>
        <v>75</v>
      </c>
      <c r="I29" s="246">
        <v>3</v>
      </c>
      <c r="J29" s="39">
        <v>30</v>
      </c>
      <c r="K29" s="124"/>
      <c r="L29" s="37">
        <v>3</v>
      </c>
      <c r="M29" s="35"/>
      <c r="N29" s="10"/>
      <c r="O29" s="37"/>
      <c r="P29" s="39"/>
      <c r="Q29" s="10"/>
      <c r="R29" s="41"/>
      <c r="S29" s="35"/>
      <c r="T29" s="10"/>
      <c r="U29" s="37"/>
      <c r="V29" s="39"/>
      <c r="W29" s="10"/>
      <c r="X29" s="41"/>
      <c r="Y29" s="35"/>
      <c r="Z29" s="10"/>
      <c r="AA29" s="93"/>
      <c r="AB29" s="14"/>
      <c r="AC29" s="14"/>
      <c r="AD29" s="14"/>
      <c r="AE29" s="14"/>
      <c r="AF29" s="14"/>
      <c r="AG29" s="14"/>
    </row>
    <row r="30" spans="1:33" s="4" customFormat="1">
      <c r="A30" s="85">
        <v>2</v>
      </c>
      <c r="B30" s="13" t="s">
        <v>49</v>
      </c>
      <c r="C30" s="11" t="s">
        <v>51</v>
      </c>
      <c r="D30" s="11" t="s">
        <v>51</v>
      </c>
      <c r="E30" s="42" t="s">
        <v>52</v>
      </c>
      <c r="F30" s="247">
        <v>30</v>
      </c>
      <c r="G30" s="31">
        <v>0</v>
      </c>
      <c r="H30" s="170">
        <f>25*I30</f>
        <v>75</v>
      </c>
      <c r="I30" s="248">
        <v>3</v>
      </c>
      <c r="J30" s="243">
        <v>30</v>
      </c>
      <c r="K30" s="126"/>
      <c r="L30" s="127">
        <v>3</v>
      </c>
      <c r="M30" s="125"/>
      <c r="N30" s="126"/>
      <c r="O30" s="127"/>
      <c r="P30" s="40"/>
      <c r="Q30" s="11"/>
      <c r="R30" s="42"/>
      <c r="S30" s="36"/>
      <c r="T30" s="11"/>
      <c r="U30" s="38"/>
      <c r="V30" s="40"/>
      <c r="W30" s="11"/>
      <c r="X30" s="42"/>
      <c r="Y30" s="36"/>
      <c r="Z30" s="11"/>
      <c r="AA30" s="59"/>
      <c r="AB30" s="14"/>
      <c r="AC30" s="14"/>
      <c r="AD30" s="14"/>
      <c r="AE30" s="14"/>
      <c r="AF30" s="14"/>
      <c r="AG30" s="14"/>
    </row>
    <row r="31" spans="1:33" s="4" customFormat="1" ht="16.5" thickBot="1">
      <c r="A31" s="87">
        <v>3</v>
      </c>
      <c r="B31" s="94" t="s">
        <v>50</v>
      </c>
      <c r="C31" s="95" t="s">
        <v>51</v>
      </c>
      <c r="D31" s="95" t="s">
        <v>51</v>
      </c>
      <c r="E31" s="97" t="s">
        <v>53</v>
      </c>
      <c r="F31" s="249">
        <v>30</v>
      </c>
      <c r="G31" s="118">
        <v>30</v>
      </c>
      <c r="H31" s="144">
        <f>25*I31</f>
        <v>75</v>
      </c>
      <c r="I31" s="250">
        <v>3</v>
      </c>
      <c r="J31" s="96"/>
      <c r="K31" s="95"/>
      <c r="L31" s="99"/>
      <c r="M31" s="98"/>
      <c r="N31" s="96">
        <v>30</v>
      </c>
      <c r="O31" s="99">
        <v>3</v>
      </c>
      <c r="P31" s="96"/>
      <c r="Q31" s="95"/>
      <c r="R31" s="97"/>
      <c r="S31" s="98"/>
      <c r="T31" s="95"/>
      <c r="U31" s="99"/>
      <c r="V31" s="96"/>
      <c r="W31" s="95"/>
      <c r="X31" s="97"/>
      <c r="Y31" s="98"/>
      <c r="Z31" s="95"/>
      <c r="AA31" s="100"/>
      <c r="AB31" s="14"/>
      <c r="AC31" s="14"/>
      <c r="AD31" s="14"/>
      <c r="AE31" s="14"/>
      <c r="AF31" s="14"/>
      <c r="AG31" s="14"/>
    </row>
    <row r="32" spans="1:33" s="5" customFormat="1" ht="17.25" thickTop="1" thickBot="1">
      <c r="A32" s="316" t="s">
        <v>34</v>
      </c>
      <c r="B32" s="317"/>
      <c r="C32" s="317"/>
      <c r="D32" s="317"/>
      <c r="E32" s="317"/>
      <c r="F32" s="102">
        <f>SUM(F33:F35)</f>
        <v>150</v>
      </c>
      <c r="G32" s="50">
        <f>SUM(G33:G35)</f>
        <v>135</v>
      </c>
      <c r="H32" s="50">
        <f>SUM(H33:H35)</f>
        <v>575</v>
      </c>
      <c r="I32" s="55">
        <f>SUM(I33:I35)</f>
        <v>23</v>
      </c>
      <c r="J32" s="54">
        <f t="shared" ref="J32:AA32" si="2">SUM(J33:J35)</f>
        <v>0</v>
      </c>
      <c r="K32" s="50">
        <f t="shared" si="2"/>
        <v>0</v>
      </c>
      <c r="L32" s="53">
        <f t="shared" si="2"/>
        <v>0</v>
      </c>
      <c r="M32" s="52">
        <f t="shared" ref="M32:R32" si="3">SUM(M33:M35)</f>
        <v>15</v>
      </c>
      <c r="N32" s="50">
        <f t="shared" si="3"/>
        <v>30</v>
      </c>
      <c r="O32" s="53">
        <f t="shared" si="3"/>
        <v>4</v>
      </c>
      <c r="P32" s="54">
        <f t="shared" si="3"/>
        <v>0</v>
      </c>
      <c r="Q32" s="50">
        <f t="shared" si="3"/>
        <v>15</v>
      </c>
      <c r="R32" s="51">
        <f t="shared" si="3"/>
        <v>2</v>
      </c>
      <c r="S32" s="52">
        <f t="shared" si="2"/>
        <v>0</v>
      </c>
      <c r="T32" s="50">
        <f>SUM(T33:T35)</f>
        <v>30</v>
      </c>
      <c r="U32" s="53">
        <f>SUM(U33:U35)</f>
        <v>5</v>
      </c>
      <c r="V32" s="54">
        <f t="shared" si="2"/>
        <v>0</v>
      </c>
      <c r="W32" s="50">
        <f>SUM(W33:W35)</f>
        <v>30</v>
      </c>
      <c r="X32" s="51">
        <f>SUM(X33:X35)</f>
        <v>4</v>
      </c>
      <c r="Y32" s="52">
        <f t="shared" si="2"/>
        <v>0</v>
      </c>
      <c r="Z32" s="50">
        <f>SUM(Z33:Z35)</f>
        <v>30</v>
      </c>
      <c r="AA32" s="55">
        <f t="shared" si="2"/>
        <v>8</v>
      </c>
      <c r="AB32" s="15"/>
      <c r="AC32" s="15"/>
      <c r="AD32" s="15"/>
      <c r="AE32" s="15"/>
      <c r="AF32" s="15"/>
      <c r="AG32" s="15"/>
    </row>
    <row r="33" spans="1:33" s="5" customFormat="1" ht="16.5" thickTop="1">
      <c r="A33" s="90">
        <v>4</v>
      </c>
      <c r="B33" s="101" t="s">
        <v>121</v>
      </c>
      <c r="C33" s="45" t="s">
        <v>51</v>
      </c>
      <c r="D33" s="45" t="s">
        <v>51</v>
      </c>
      <c r="E33" s="303" t="s">
        <v>104</v>
      </c>
      <c r="F33" s="251">
        <v>45</v>
      </c>
      <c r="G33" s="185">
        <v>30</v>
      </c>
      <c r="H33" s="184">
        <f>25*I33</f>
        <v>100</v>
      </c>
      <c r="I33" s="252">
        <v>4</v>
      </c>
      <c r="J33" s="39"/>
      <c r="K33" s="10"/>
      <c r="L33" s="37"/>
      <c r="M33" s="35">
        <v>15</v>
      </c>
      <c r="N33" s="10">
        <v>30</v>
      </c>
      <c r="O33" s="37">
        <v>4</v>
      </c>
      <c r="P33" s="128"/>
      <c r="Q33" s="10"/>
      <c r="R33" s="128"/>
      <c r="S33" s="129"/>
      <c r="T33" s="10"/>
      <c r="U33" s="130"/>
      <c r="V33" s="128"/>
      <c r="W33" s="10"/>
      <c r="X33" s="128"/>
      <c r="Y33" s="35"/>
      <c r="Z33" s="10"/>
      <c r="AA33" s="93"/>
      <c r="AB33" s="15"/>
      <c r="AC33" s="15"/>
      <c r="AD33" s="15"/>
      <c r="AE33" s="15"/>
      <c r="AF33" s="15"/>
      <c r="AG33" s="15"/>
    </row>
    <row r="34" spans="1:33" s="6" customFormat="1">
      <c r="A34" s="85">
        <v>5</v>
      </c>
      <c r="B34" s="312" t="s">
        <v>189</v>
      </c>
      <c r="C34" s="46" t="s">
        <v>111</v>
      </c>
      <c r="D34" s="12" t="s">
        <v>51</v>
      </c>
      <c r="E34" s="47" t="s">
        <v>56</v>
      </c>
      <c r="F34" s="247">
        <v>15</v>
      </c>
      <c r="G34" s="31">
        <v>15</v>
      </c>
      <c r="H34" s="170">
        <f>25*I34</f>
        <v>50</v>
      </c>
      <c r="I34" s="248">
        <v>2</v>
      </c>
      <c r="J34" s="46"/>
      <c r="K34" s="12"/>
      <c r="L34" s="122"/>
      <c r="M34" s="121"/>
      <c r="N34" s="12"/>
      <c r="O34" s="122"/>
      <c r="P34" s="46"/>
      <c r="Q34" s="12">
        <v>15</v>
      </c>
      <c r="R34" s="47">
        <v>2</v>
      </c>
      <c r="S34" s="121"/>
      <c r="T34" s="12"/>
      <c r="U34" s="122"/>
      <c r="V34" s="46"/>
      <c r="W34" s="12"/>
      <c r="X34" s="47"/>
      <c r="Y34" s="121"/>
      <c r="Z34" s="12"/>
      <c r="AA34" s="123"/>
      <c r="AB34" s="16"/>
      <c r="AC34" s="16"/>
      <c r="AD34" s="16"/>
      <c r="AE34" s="16"/>
      <c r="AF34" s="16"/>
      <c r="AG34" s="16"/>
    </row>
    <row r="35" spans="1:33" s="6" customFormat="1" ht="16.5" thickBot="1">
      <c r="A35" s="86">
        <v>6</v>
      </c>
      <c r="B35" s="103" t="s">
        <v>54</v>
      </c>
      <c r="C35" s="131" t="s">
        <v>111</v>
      </c>
      <c r="D35" s="132" t="s">
        <v>55</v>
      </c>
      <c r="E35" s="97" t="s">
        <v>56</v>
      </c>
      <c r="F35" s="249">
        <v>90</v>
      </c>
      <c r="G35" s="118">
        <v>90</v>
      </c>
      <c r="H35" s="144">
        <f>25*I35</f>
        <v>425</v>
      </c>
      <c r="I35" s="250">
        <v>17</v>
      </c>
      <c r="J35" s="96"/>
      <c r="K35" s="95"/>
      <c r="L35" s="99"/>
      <c r="M35" s="98"/>
      <c r="N35" s="95"/>
      <c r="O35" s="99"/>
      <c r="P35" s="133"/>
      <c r="Q35" s="97"/>
      <c r="R35" s="97"/>
      <c r="S35" s="134"/>
      <c r="T35" s="97">
        <v>30</v>
      </c>
      <c r="U35" s="99">
        <v>5</v>
      </c>
      <c r="V35" s="133"/>
      <c r="W35" s="97">
        <v>30</v>
      </c>
      <c r="X35" s="97">
        <v>4</v>
      </c>
      <c r="Y35" s="98"/>
      <c r="Z35" s="95">
        <v>30</v>
      </c>
      <c r="AA35" s="100">
        <v>8</v>
      </c>
      <c r="AB35" s="16"/>
      <c r="AC35" s="16"/>
      <c r="AD35" s="16"/>
      <c r="AE35" s="16"/>
      <c r="AF35" s="16"/>
      <c r="AG35" s="16"/>
    </row>
    <row r="36" spans="1:33" s="5" customFormat="1" ht="17.25" thickTop="1" thickBot="1">
      <c r="A36" s="316" t="s">
        <v>69</v>
      </c>
      <c r="B36" s="317"/>
      <c r="C36" s="317"/>
      <c r="D36" s="317"/>
      <c r="E36" s="317"/>
      <c r="F36" s="253">
        <f t="shared" ref="F36:O36" si="4">SUM(F37:F46)</f>
        <v>420</v>
      </c>
      <c r="G36" s="105">
        <f t="shared" si="4"/>
        <v>270</v>
      </c>
      <c r="H36" s="105">
        <f t="shared" si="4"/>
        <v>975</v>
      </c>
      <c r="I36" s="110">
        <f t="shared" si="4"/>
        <v>39</v>
      </c>
      <c r="J36" s="109">
        <f t="shared" si="4"/>
        <v>75</v>
      </c>
      <c r="K36" s="105">
        <f t="shared" si="4"/>
        <v>90</v>
      </c>
      <c r="L36" s="108">
        <f t="shared" si="4"/>
        <v>14</v>
      </c>
      <c r="M36" s="107">
        <f t="shared" si="4"/>
        <v>15</v>
      </c>
      <c r="N36" s="105">
        <f t="shared" si="4"/>
        <v>105</v>
      </c>
      <c r="O36" s="108">
        <f t="shared" si="4"/>
        <v>12</v>
      </c>
      <c r="P36" s="109">
        <f t="shared" ref="P36:AA36" si="5">SUM(P37:P46)</f>
        <v>0</v>
      </c>
      <c r="Q36" s="105">
        <f t="shared" ref="Q36:X36" si="6">SUM(Q37:Q46)</f>
        <v>30</v>
      </c>
      <c r="R36" s="106">
        <f t="shared" si="6"/>
        <v>2</v>
      </c>
      <c r="S36" s="107">
        <f t="shared" si="6"/>
        <v>30</v>
      </c>
      <c r="T36" s="105">
        <f t="shared" si="6"/>
        <v>30</v>
      </c>
      <c r="U36" s="108">
        <f t="shared" si="6"/>
        <v>6</v>
      </c>
      <c r="V36" s="109">
        <f t="shared" si="6"/>
        <v>30</v>
      </c>
      <c r="W36" s="105">
        <f t="shared" si="6"/>
        <v>15</v>
      </c>
      <c r="X36" s="106">
        <f t="shared" si="6"/>
        <v>5</v>
      </c>
      <c r="Y36" s="107">
        <f t="shared" si="5"/>
        <v>0</v>
      </c>
      <c r="Z36" s="105">
        <f t="shared" si="5"/>
        <v>0</v>
      </c>
      <c r="AA36" s="110">
        <f t="shared" si="5"/>
        <v>0</v>
      </c>
      <c r="AB36" s="17"/>
      <c r="AC36" s="17"/>
      <c r="AD36" s="17"/>
      <c r="AE36" s="15"/>
      <c r="AF36" s="15"/>
      <c r="AG36" s="15"/>
    </row>
    <row r="37" spans="1:33" s="5" customFormat="1" ht="16.5" thickTop="1">
      <c r="A37" s="90">
        <v>7</v>
      </c>
      <c r="B37" s="104" t="s">
        <v>64</v>
      </c>
      <c r="C37" s="10" t="s">
        <v>51</v>
      </c>
      <c r="D37" s="10" t="s">
        <v>51</v>
      </c>
      <c r="E37" s="41" t="s">
        <v>104</v>
      </c>
      <c r="F37" s="245">
        <v>60</v>
      </c>
      <c r="G37" s="183">
        <v>30</v>
      </c>
      <c r="H37" s="184">
        <f>25*I37</f>
        <v>125</v>
      </c>
      <c r="I37" s="246">
        <v>5</v>
      </c>
      <c r="J37" s="39">
        <v>30</v>
      </c>
      <c r="K37" s="10">
        <v>30</v>
      </c>
      <c r="L37" s="37">
        <v>5</v>
      </c>
      <c r="M37" s="35"/>
      <c r="N37" s="10"/>
      <c r="O37" s="37"/>
      <c r="P37" s="39"/>
      <c r="Q37" s="10"/>
      <c r="R37" s="41"/>
      <c r="S37" s="35"/>
      <c r="T37" s="10"/>
      <c r="U37" s="37"/>
      <c r="V37" s="39"/>
      <c r="W37" s="10"/>
      <c r="X37" s="41"/>
      <c r="Y37" s="35"/>
      <c r="Z37" s="10"/>
      <c r="AA37" s="93"/>
      <c r="AB37" s="17"/>
      <c r="AC37" s="17"/>
      <c r="AD37" s="17"/>
      <c r="AE37" s="15"/>
      <c r="AF37" s="15"/>
      <c r="AG37" s="15"/>
    </row>
    <row r="38" spans="1:33" s="5" customFormat="1">
      <c r="A38" s="85">
        <v>8</v>
      </c>
      <c r="B38" s="32" t="s">
        <v>66</v>
      </c>
      <c r="C38" s="135" t="s">
        <v>51</v>
      </c>
      <c r="D38" s="135" t="s">
        <v>51</v>
      </c>
      <c r="E38" s="42" t="s">
        <v>104</v>
      </c>
      <c r="F38" s="247">
        <v>45</v>
      </c>
      <c r="G38" s="31">
        <v>15</v>
      </c>
      <c r="H38" s="170">
        <f t="shared" ref="H38:H44" si="7">25*I38</f>
        <v>100</v>
      </c>
      <c r="I38" s="248">
        <v>4</v>
      </c>
      <c r="J38" s="243">
        <v>30</v>
      </c>
      <c r="K38" s="126">
        <v>15</v>
      </c>
      <c r="L38" s="127">
        <v>4</v>
      </c>
      <c r="M38" s="125"/>
      <c r="N38" s="126"/>
      <c r="O38" s="127"/>
      <c r="P38" s="40"/>
      <c r="Q38" s="11"/>
      <c r="R38" s="42"/>
      <c r="S38" s="36"/>
      <c r="T38" s="11"/>
      <c r="U38" s="38"/>
      <c r="V38" s="40"/>
      <c r="W38" s="11"/>
      <c r="X38" s="42"/>
      <c r="Y38" s="36"/>
      <c r="Z38" s="11"/>
      <c r="AA38" s="59"/>
      <c r="AB38" s="17"/>
      <c r="AC38" s="17"/>
      <c r="AD38" s="17"/>
      <c r="AE38" s="15"/>
      <c r="AF38" s="15"/>
      <c r="AG38" s="15"/>
    </row>
    <row r="39" spans="1:33" s="5" customFormat="1">
      <c r="A39" s="85">
        <v>9</v>
      </c>
      <c r="B39" s="18" t="s">
        <v>67</v>
      </c>
      <c r="C39" s="135" t="s">
        <v>51</v>
      </c>
      <c r="D39" s="135" t="s">
        <v>51</v>
      </c>
      <c r="E39" s="42" t="s">
        <v>104</v>
      </c>
      <c r="F39" s="247">
        <v>30</v>
      </c>
      <c r="G39" s="31">
        <v>15</v>
      </c>
      <c r="H39" s="170">
        <f t="shared" si="7"/>
        <v>75</v>
      </c>
      <c r="I39" s="248">
        <v>3</v>
      </c>
      <c r="J39" s="40">
        <v>15</v>
      </c>
      <c r="K39" s="11">
        <v>15</v>
      </c>
      <c r="L39" s="38">
        <v>3</v>
      </c>
      <c r="M39" s="36"/>
      <c r="N39" s="11"/>
      <c r="O39" s="38"/>
      <c r="P39" s="136"/>
      <c r="Q39" s="42"/>
      <c r="R39" s="42"/>
      <c r="S39" s="137"/>
      <c r="T39" s="42"/>
      <c r="U39" s="38"/>
      <c r="V39" s="136"/>
      <c r="W39" s="42"/>
      <c r="X39" s="42"/>
      <c r="Y39" s="36"/>
      <c r="Z39" s="11"/>
      <c r="AA39" s="138"/>
      <c r="AB39" s="17"/>
      <c r="AC39" s="17"/>
      <c r="AD39" s="17"/>
      <c r="AE39" s="15"/>
      <c r="AF39" s="15"/>
      <c r="AG39" s="15"/>
    </row>
    <row r="40" spans="1:33" s="5" customFormat="1">
      <c r="A40" s="85">
        <v>10</v>
      </c>
      <c r="B40" s="19" t="s">
        <v>68</v>
      </c>
      <c r="C40" s="135" t="s">
        <v>51</v>
      </c>
      <c r="D40" s="135" t="s">
        <v>51</v>
      </c>
      <c r="E40" s="42" t="s">
        <v>104</v>
      </c>
      <c r="F40" s="247">
        <v>30</v>
      </c>
      <c r="G40" s="31">
        <v>15</v>
      </c>
      <c r="H40" s="170">
        <f t="shared" si="7"/>
        <v>100</v>
      </c>
      <c r="I40" s="248">
        <v>4</v>
      </c>
      <c r="J40" s="40"/>
      <c r="K40" s="11"/>
      <c r="L40" s="38"/>
      <c r="M40" s="36">
        <v>15</v>
      </c>
      <c r="N40" s="11">
        <v>15</v>
      </c>
      <c r="O40" s="38">
        <v>4</v>
      </c>
      <c r="P40" s="136"/>
      <c r="Q40" s="42"/>
      <c r="R40" s="42"/>
      <c r="S40" s="137"/>
      <c r="T40" s="42"/>
      <c r="U40" s="38"/>
      <c r="V40" s="136"/>
      <c r="W40" s="42"/>
      <c r="X40" s="42"/>
      <c r="Y40" s="36"/>
      <c r="Z40" s="11"/>
      <c r="AA40" s="59"/>
      <c r="AB40" s="17"/>
      <c r="AC40" s="17"/>
      <c r="AD40" s="17"/>
      <c r="AE40" s="15"/>
      <c r="AF40" s="15"/>
      <c r="AG40" s="15"/>
    </row>
    <row r="41" spans="1:33" s="5" customFormat="1">
      <c r="A41" s="87">
        <v>11</v>
      </c>
      <c r="B41" s="19" t="s">
        <v>107</v>
      </c>
      <c r="C41" s="135" t="s">
        <v>51</v>
      </c>
      <c r="D41" s="135" t="s">
        <v>51</v>
      </c>
      <c r="E41" s="42" t="s">
        <v>45</v>
      </c>
      <c r="F41" s="247">
        <v>120</v>
      </c>
      <c r="G41" s="31">
        <v>120</v>
      </c>
      <c r="H41" s="170">
        <f t="shared" si="7"/>
        <v>225</v>
      </c>
      <c r="I41" s="248">
        <v>9</v>
      </c>
      <c r="J41" s="40"/>
      <c r="K41" s="11">
        <v>30</v>
      </c>
      <c r="L41" s="38">
        <v>2</v>
      </c>
      <c r="M41" s="36"/>
      <c r="N41" s="11">
        <v>30</v>
      </c>
      <c r="O41" s="38">
        <v>2</v>
      </c>
      <c r="P41" s="136"/>
      <c r="Q41" s="42">
        <v>30</v>
      </c>
      <c r="R41" s="42">
        <v>2</v>
      </c>
      <c r="S41" s="137"/>
      <c r="T41" s="42">
        <v>30</v>
      </c>
      <c r="U41" s="38">
        <v>3</v>
      </c>
      <c r="V41" s="136"/>
      <c r="W41" s="42"/>
      <c r="X41" s="42"/>
      <c r="Y41" s="36"/>
      <c r="Z41" s="11"/>
      <c r="AA41" s="138"/>
      <c r="AB41" s="17"/>
      <c r="AC41" s="17"/>
      <c r="AD41" s="17"/>
      <c r="AE41" s="15"/>
      <c r="AF41" s="15"/>
      <c r="AG41" s="15"/>
    </row>
    <row r="42" spans="1:33" s="5" customFormat="1">
      <c r="A42" s="85">
        <v>12</v>
      </c>
      <c r="B42" s="20" t="s">
        <v>108</v>
      </c>
      <c r="C42" s="135" t="s">
        <v>51</v>
      </c>
      <c r="D42" s="135" t="s">
        <v>51</v>
      </c>
      <c r="E42" s="42" t="s">
        <v>58</v>
      </c>
      <c r="F42" s="247">
        <v>30</v>
      </c>
      <c r="G42" s="31">
        <v>30</v>
      </c>
      <c r="H42" s="31">
        <f t="shared" si="7"/>
        <v>75</v>
      </c>
      <c r="I42" s="254">
        <v>3</v>
      </c>
      <c r="J42" s="40"/>
      <c r="K42" s="11"/>
      <c r="L42" s="38"/>
      <c r="M42" s="36"/>
      <c r="N42" s="11">
        <v>30</v>
      </c>
      <c r="O42" s="38">
        <v>3</v>
      </c>
      <c r="P42" s="136"/>
      <c r="Q42" s="42"/>
      <c r="R42" s="42"/>
      <c r="S42" s="137"/>
      <c r="T42" s="42"/>
      <c r="U42" s="38"/>
      <c r="V42" s="136"/>
      <c r="W42" s="42"/>
      <c r="X42" s="42"/>
      <c r="Y42" s="36"/>
      <c r="Z42" s="11"/>
      <c r="AA42" s="59"/>
      <c r="AB42" s="17"/>
      <c r="AC42" s="17"/>
      <c r="AD42" s="17"/>
      <c r="AE42" s="15"/>
      <c r="AF42" s="15"/>
      <c r="AG42" s="15"/>
    </row>
    <row r="43" spans="1:33" s="5" customFormat="1">
      <c r="A43" s="85">
        <v>13</v>
      </c>
      <c r="B43" s="21" t="s">
        <v>109</v>
      </c>
      <c r="C43" s="34" t="s">
        <v>51</v>
      </c>
      <c r="D43" s="34" t="s">
        <v>51</v>
      </c>
      <c r="E43" s="48" t="s">
        <v>45</v>
      </c>
      <c r="F43" s="247">
        <v>30</v>
      </c>
      <c r="G43" s="31">
        <v>30</v>
      </c>
      <c r="H43" s="31">
        <f t="shared" si="7"/>
        <v>75</v>
      </c>
      <c r="I43" s="254">
        <v>3</v>
      </c>
      <c r="J43" s="40"/>
      <c r="K43" s="11"/>
      <c r="L43" s="38"/>
      <c r="M43" s="36"/>
      <c r="N43" s="11">
        <v>30</v>
      </c>
      <c r="O43" s="38">
        <v>3</v>
      </c>
      <c r="P43" s="136"/>
      <c r="Q43" s="42"/>
      <c r="R43" s="42"/>
      <c r="S43" s="137"/>
      <c r="T43" s="42"/>
      <c r="U43" s="38"/>
      <c r="V43" s="136"/>
      <c r="W43" s="42"/>
      <c r="X43" s="42"/>
      <c r="Y43" s="36"/>
      <c r="Z43" s="11"/>
      <c r="AA43" s="59"/>
      <c r="AB43" s="17"/>
      <c r="AC43" s="17"/>
      <c r="AD43" s="17"/>
      <c r="AE43" s="15"/>
      <c r="AF43" s="15"/>
      <c r="AG43" s="15"/>
    </row>
    <row r="44" spans="1:33" s="5" customFormat="1">
      <c r="A44" s="85">
        <v>14</v>
      </c>
      <c r="B44" s="22" t="s">
        <v>105</v>
      </c>
      <c r="C44" s="11" t="s">
        <v>111</v>
      </c>
      <c r="D44" s="11" t="s">
        <v>51</v>
      </c>
      <c r="E44" s="42" t="s">
        <v>52</v>
      </c>
      <c r="F44" s="247">
        <v>30</v>
      </c>
      <c r="G44" s="31">
        <v>0</v>
      </c>
      <c r="H44" s="31">
        <f t="shared" si="7"/>
        <v>75</v>
      </c>
      <c r="I44" s="254">
        <v>3</v>
      </c>
      <c r="J44" s="40"/>
      <c r="K44" s="11"/>
      <c r="L44" s="38"/>
      <c r="M44" s="36"/>
      <c r="N44" s="11"/>
      <c r="O44" s="38"/>
      <c r="P44" s="40"/>
      <c r="Q44" s="11"/>
      <c r="R44" s="42"/>
      <c r="S44" s="36">
        <v>30</v>
      </c>
      <c r="T44" s="11"/>
      <c r="U44" s="38">
        <v>3</v>
      </c>
      <c r="V44" s="40"/>
      <c r="W44" s="11"/>
      <c r="X44" s="42"/>
      <c r="Y44" s="36"/>
      <c r="Z44" s="11"/>
      <c r="AA44" s="59"/>
      <c r="AB44" s="17"/>
      <c r="AC44" s="17"/>
      <c r="AD44" s="17"/>
      <c r="AE44" s="15"/>
      <c r="AF44" s="15"/>
      <c r="AG44" s="15"/>
    </row>
    <row r="45" spans="1:33" s="5" customFormat="1">
      <c r="A45" s="85">
        <v>15</v>
      </c>
      <c r="B45" s="22" t="s">
        <v>106</v>
      </c>
      <c r="C45" s="11" t="s">
        <v>111</v>
      </c>
      <c r="D45" s="11" t="s">
        <v>51</v>
      </c>
      <c r="E45" s="42" t="s">
        <v>52</v>
      </c>
      <c r="F45" s="247">
        <v>30</v>
      </c>
      <c r="G45" s="31">
        <v>0</v>
      </c>
      <c r="H45" s="31">
        <f>25*I45</f>
        <v>100</v>
      </c>
      <c r="I45" s="254">
        <v>4</v>
      </c>
      <c r="J45" s="40"/>
      <c r="K45" s="11"/>
      <c r="L45" s="38"/>
      <c r="M45" s="36"/>
      <c r="N45" s="11"/>
      <c r="O45" s="38"/>
      <c r="P45" s="40"/>
      <c r="Q45" s="11"/>
      <c r="R45" s="42"/>
      <c r="S45" s="36"/>
      <c r="T45" s="11"/>
      <c r="U45" s="38"/>
      <c r="V45" s="40">
        <v>30</v>
      </c>
      <c r="W45" s="11"/>
      <c r="X45" s="42">
        <v>4</v>
      </c>
      <c r="Y45" s="36"/>
      <c r="Z45" s="11"/>
      <c r="AA45" s="59"/>
      <c r="AB45" s="17"/>
      <c r="AC45" s="17"/>
      <c r="AD45" s="17"/>
      <c r="AE45" s="15"/>
      <c r="AF45" s="15"/>
      <c r="AG45" s="15"/>
    </row>
    <row r="46" spans="1:33" s="5" customFormat="1" ht="16.5" thickBot="1">
      <c r="A46" s="119">
        <v>16</v>
      </c>
      <c r="B46" s="88" t="s">
        <v>120</v>
      </c>
      <c r="C46" s="310" t="s">
        <v>51</v>
      </c>
      <c r="D46" s="95" t="s">
        <v>51</v>
      </c>
      <c r="E46" s="97" t="s">
        <v>58</v>
      </c>
      <c r="F46" s="249">
        <v>15</v>
      </c>
      <c r="G46" s="118">
        <v>15</v>
      </c>
      <c r="H46" s="118">
        <v>25</v>
      </c>
      <c r="I46" s="255">
        <v>1</v>
      </c>
      <c r="J46" s="96"/>
      <c r="K46" s="95"/>
      <c r="L46" s="99"/>
      <c r="M46" s="98"/>
      <c r="N46" s="95"/>
      <c r="O46" s="99"/>
      <c r="P46" s="96"/>
      <c r="Q46" s="95"/>
      <c r="R46" s="97"/>
      <c r="S46" s="98"/>
      <c r="T46" s="95"/>
      <c r="U46" s="99"/>
      <c r="V46" s="128"/>
      <c r="W46" s="91">
        <v>15</v>
      </c>
      <c r="X46" s="97">
        <v>1</v>
      </c>
      <c r="Y46" s="98"/>
      <c r="Z46" s="95"/>
      <c r="AA46" s="100"/>
      <c r="AB46" s="17"/>
      <c r="AC46" s="17"/>
      <c r="AD46" s="17"/>
      <c r="AE46" s="15"/>
      <c r="AF46" s="15"/>
      <c r="AG46" s="15"/>
    </row>
    <row r="47" spans="1:33" s="5" customFormat="1" ht="17.25" thickTop="1" thickBot="1">
      <c r="A47" s="316" t="s">
        <v>118</v>
      </c>
      <c r="B47" s="317"/>
      <c r="C47" s="317"/>
      <c r="D47" s="317"/>
      <c r="E47" s="317"/>
      <c r="F47" s="253">
        <f t="shared" ref="F47:AA47" si="8">SUM(F48:F55)</f>
        <v>315</v>
      </c>
      <c r="G47" s="105">
        <f t="shared" si="8"/>
        <v>135</v>
      </c>
      <c r="H47" s="105">
        <f t="shared" si="8"/>
        <v>800</v>
      </c>
      <c r="I47" s="110">
        <f t="shared" si="8"/>
        <v>32</v>
      </c>
      <c r="J47" s="109">
        <f t="shared" si="8"/>
        <v>45</v>
      </c>
      <c r="K47" s="105">
        <f t="shared" si="8"/>
        <v>45</v>
      </c>
      <c r="L47" s="108">
        <f t="shared" si="8"/>
        <v>10</v>
      </c>
      <c r="M47" s="107">
        <f t="shared" si="8"/>
        <v>75</v>
      </c>
      <c r="N47" s="105">
        <f t="shared" si="8"/>
        <v>30</v>
      </c>
      <c r="O47" s="108">
        <f t="shared" si="8"/>
        <v>11</v>
      </c>
      <c r="P47" s="109">
        <f t="shared" si="8"/>
        <v>30</v>
      </c>
      <c r="Q47" s="105">
        <f t="shared" si="8"/>
        <v>60</v>
      </c>
      <c r="R47" s="106">
        <f t="shared" si="8"/>
        <v>8</v>
      </c>
      <c r="S47" s="107">
        <f t="shared" si="8"/>
        <v>30</v>
      </c>
      <c r="T47" s="105">
        <f t="shared" si="8"/>
        <v>0</v>
      </c>
      <c r="U47" s="108">
        <f t="shared" si="8"/>
        <v>3</v>
      </c>
      <c r="V47" s="109">
        <f t="shared" si="8"/>
        <v>0</v>
      </c>
      <c r="W47" s="105">
        <f t="shared" si="8"/>
        <v>0</v>
      </c>
      <c r="X47" s="106">
        <f t="shared" si="8"/>
        <v>0</v>
      </c>
      <c r="Y47" s="107">
        <f t="shared" si="8"/>
        <v>0</v>
      </c>
      <c r="Z47" s="105">
        <f t="shared" si="8"/>
        <v>0</v>
      </c>
      <c r="AA47" s="110">
        <f t="shared" si="8"/>
        <v>0</v>
      </c>
      <c r="AB47" s="17"/>
      <c r="AC47" s="17"/>
      <c r="AD47" s="17"/>
      <c r="AE47" s="15"/>
      <c r="AF47" s="15"/>
      <c r="AG47" s="15"/>
    </row>
    <row r="48" spans="1:33" s="5" customFormat="1" ht="16.5" thickTop="1">
      <c r="A48" s="90">
        <v>17</v>
      </c>
      <c r="B48" s="58" t="s">
        <v>62</v>
      </c>
      <c r="C48" s="10" t="s">
        <v>51</v>
      </c>
      <c r="D48" s="10" t="s">
        <v>51</v>
      </c>
      <c r="E48" s="41" t="s">
        <v>104</v>
      </c>
      <c r="F48" s="245">
        <v>60</v>
      </c>
      <c r="G48" s="304">
        <v>30</v>
      </c>
      <c r="H48" s="184">
        <f t="shared" ref="H48:H53" si="9">25*I48</f>
        <v>150</v>
      </c>
      <c r="I48" s="246">
        <v>6</v>
      </c>
      <c r="J48" s="39">
        <v>30</v>
      </c>
      <c r="K48" s="49">
        <v>30</v>
      </c>
      <c r="L48" s="37">
        <v>6</v>
      </c>
      <c r="M48" s="35"/>
      <c r="N48" s="10"/>
      <c r="O48" s="37"/>
      <c r="P48" s="139"/>
      <c r="Q48" s="41"/>
      <c r="R48" s="41"/>
      <c r="S48" s="140"/>
      <c r="T48" s="41"/>
      <c r="U48" s="37"/>
      <c r="V48" s="139"/>
      <c r="W48" s="41"/>
      <c r="X48" s="41"/>
      <c r="Y48" s="35"/>
      <c r="Z48" s="10"/>
      <c r="AA48" s="93"/>
      <c r="AB48" s="17"/>
      <c r="AC48" s="17"/>
      <c r="AD48" s="17"/>
      <c r="AE48" s="15"/>
      <c r="AF48" s="15"/>
      <c r="AG48" s="15"/>
    </row>
    <row r="49" spans="1:33" s="5" customFormat="1">
      <c r="A49" s="85">
        <v>18</v>
      </c>
      <c r="B49" s="23" t="s">
        <v>63</v>
      </c>
      <c r="C49" s="11" t="s">
        <v>51</v>
      </c>
      <c r="D49" s="11" t="s">
        <v>51</v>
      </c>
      <c r="E49" s="42" t="s">
        <v>104</v>
      </c>
      <c r="F49" s="247">
        <v>45</v>
      </c>
      <c r="G49" s="296">
        <v>15</v>
      </c>
      <c r="H49" s="170">
        <f t="shared" si="9"/>
        <v>125</v>
      </c>
      <c r="I49" s="248">
        <v>5</v>
      </c>
      <c r="J49" s="40"/>
      <c r="K49" s="11"/>
      <c r="L49" s="38"/>
      <c r="M49" s="36">
        <v>30</v>
      </c>
      <c r="N49" s="11">
        <v>15</v>
      </c>
      <c r="O49" s="38">
        <v>5</v>
      </c>
      <c r="P49" s="136"/>
      <c r="Q49" s="42"/>
      <c r="R49" s="42"/>
      <c r="S49" s="137"/>
      <c r="T49" s="42"/>
      <c r="U49" s="38"/>
      <c r="V49" s="136"/>
      <c r="W49" s="42"/>
      <c r="X49" s="42"/>
      <c r="Y49" s="36"/>
      <c r="Z49" s="11"/>
      <c r="AA49" s="59"/>
      <c r="AB49" s="17"/>
      <c r="AC49" s="17"/>
      <c r="AD49" s="17"/>
      <c r="AE49" s="15"/>
      <c r="AF49" s="15"/>
      <c r="AG49" s="15"/>
    </row>
    <row r="50" spans="1:33" s="5" customFormat="1">
      <c r="A50" s="85">
        <v>19</v>
      </c>
      <c r="B50" s="43" t="s">
        <v>65</v>
      </c>
      <c r="C50" s="11" t="s">
        <v>51</v>
      </c>
      <c r="D50" s="11" t="s">
        <v>51</v>
      </c>
      <c r="E50" s="42" t="s">
        <v>104</v>
      </c>
      <c r="F50" s="247">
        <v>60</v>
      </c>
      <c r="G50" s="31">
        <v>30</v>
      </c>
      <c r="H50" s="170">
        <f t="shared" si="9"/>
        <v>125</v>
      </c>
      <c r="I50" s="248">
        <v>5</v>
      </c>
      <c r="J50" s="40"/>
      <c r="K50" s="11"/>
      <c r="L50" s="38"/>
      <c r="M50" s="36"/>
      <c r="N50" s="11"/>
      <c r="O50" s="38"/>
      <c r="P50" s="136">
        <v>30</v>
      </c>
      <c r="Q50" s="42">
        <v>30</v>
      </c>
      <c r="R50" s="42">
        <v>5</v>
      </c>
      <c r="S50" s="137"/>
      <c r="T50" s="42"/>
      <c r="U50" s="38"/>
      <c r="V50" s="136"/>
      <c r="W50" s="42"/>
      <c r="X50" s="42"/>
      <c r="Y50" s="36"/>
      <c r="Z50" s="11"/>
      <c r="AA50" s="138"/>
      <c r="AB50" s="17"/>
      <c r="AC50" s="17"/>
      <c r="AD50" s="17"/>
      <c r="AE50" s="15"/>
      <c r="AF50" s="15"/>
      <c r="AG50" s="15"/>
    </row>
    <row r="51" spans="1:33" s="5" customFormat="1">
      <c r="A51" s="85">
        <v>20</v>
      </c>
      <c r="B51" s="24" t="s">
        <v>110</v>
      </c>
      <c r="C51" s="11" t="s">
        <v>51</v>
      </c>
      <c r="D51" s="11" t="s">
        <v>51</v>
      </c>
      <c r="E51" s="42" t="s">
        <v>52</v>
      </c>
      <c r="F51" s="247">
        <v>15</v>
      </c>
      <c r="G51" s="31">
        <v>0</v>
      </c>
      <c r="H51" s="170">
        <f t="shared" si="9"/>
        <v>25</v>
      </c>
      <c r="I51" s="248">
        <v>1</v>
      </c>
      <c r="J51" s="40"/>
      <c r="K51" s="11"/>
      <c r="L51" s="38"/>
      <c r="M51" s="141">
        <v>15</v>
      </c>
      <c r="N51" s="142"/>
      <c r="O51" s="143">
        <v>1</v>
      </c>
      <c r="P51" s="136"/>
      <c r="Q51" s="42"/>
      <c r="R51" s="42"/>
      <c r="S51" s="137"/>
      <c r="T51" s="42"/>
      <c r="U51" s="38"/>
      <c r="V51" s="136"/>
      <c r="W51" s="42"/>
      <c r="X51" s="42"/>
      <c r="Y51" s="36"/>
      <c r="Z51" s="11"/>
      <c r="AA51" s="59"/>
      <c r="AB51" s="17"/>
      <c r="AC51" s="17"/>
      <c r="AD51" s="17"/>
      <c r="AE51" s="15"/>
      <c r="AF51" s="15"/>
      <c r="AG51" s="15"/>
    </row>
    <row r="52" spans="1:33" s="5" customFormat="1">
      <c r="A52" s="85">
        <v>21</v>
      </c>
      <c r="B52" s="24" t="s">
        <v>70</v>
      </c>
      <c r="C52" s="11" t="s">
        <v>51</v>
      </c>
      <c r="D52" s="11" t="s">
        <v>51</v>
      </c>
      <c r="E52" s="42" t="s">
        <v>104</v>
      </c>
      <c r="F52" s="247">
        <v>30</v>
      </c>
      <c r="G52" s="31">
        <v>15</v>
      </c>
      <c r="H52" s="170">
        <f t="shared" si="9"/>
        <v>100</v>
      </c>
      <c r="I52" s="250">
        <v>4</v>
      </c>
      <c r="J52" s="46">
        <v>15</v>
      </c>
      <c r="K52" s="12">
        <v>15</v>
      </c>
      <c r="L52" s="122">
        <v>4</v>
      </c>
      <c r="M52" s="121"/>
      <c r="N52" s="12"/>
      <c r="O52" s="122"/>
      <c r="P52" s="46"/>
      <c r="Q52" s="12"/>
      <c r="R52" s="47"/>
      <c r="S52" s="121"/>
      <c r="T52" s="12"/>
      <c r="U52" s="122"/>
      <c r="V52" s="145"/>
      <c r="W52" s="146"/>
      <c r="X52" s="146"/>
      <c r="Y52" s="233"/>
      <c r="Z52" s="234"/>
      <c r="AA52" s="147"/>
      <c r="AB52" s="17"/>
      <c r="AC52" s="17"/>
      <c r="AD52" s="17"/>
      <c r="AE52" s="15"/>
      <c r="AF52" s="15"/>
      <c r="AG52" s="15"/>
    </row>
    <row r="53" spans="1:33" s="5" customFormat="1">
      <c r="A53" s="87">
        <v>22</v>
      </c>
      <c r="B53" s="116" t="s">
        <v>71</v>
      </c>
      <c r="C53" s="95" t="s">
        <v>51</v>
      </c>
      <c r="D53" s="95" t="s">
        <v>51</v>
      </c>
      <c r="E53" s="97" t="s">
        <v>104</v>
      </c>
      <c r="F53" s="249">
        <v>45</v>
      </c>
      <c r="G53" s="296">
        <v>15</v>
      </c>
      <c r="H53" s="144">
        <f t="shared" si="9"/>
        <v>125</v>
      </c>
      <c r="I53" s="250">
        <v>5</v>
      </c>
      <c r="J53" s="96"/>
      <c r="K53" s="95"/>
      <c r="L53" s="99"/>
      <c r="M53" s="148">
        <v>30</v>
      </c>
      <c r="N53" s="149">
        <v>15</v>
      </c>
      <c r="O53" s="150">
        <v>5</v>
      </c>
      <c r="P53" s="96"/>
      <c r="Q53" s="95"/>
      <c r="R53" s="97"/>
      <c r="S53" s="98"/>
      <c r="T53" s="95"/>
      <c r="U53" s="151"/>
      <c r="V53" s="152"/>
      <c r="W53" s="153"/>
      <c r="X53" s="153"/>
      <c r="Y53" s="233"/>
      <c r="Z53" s="234"/>
      <c r="AA53" s="147"/>
      <c r="AB53" s="17"/>
      <c r="AC53" s="17"/>
      <c r="AD53" s="17"/>
      <c r="AE53" s="15"/>
      <c r="AF53" s="15"/>
      <c r="AG53" s="15"/>
    </row>
    <row r="54" spans="1:33" s="5" customFormat="1">
      <c r="A54" s="85">
        <v>23</v>
      </c>
      <c r="B54" s="22" t="s">
        <v>72</v>
      </c>
      <c r="C54" s="12" t="s">
        <v>51</v>
      </c>
      <c r="D54" s="12" t="s">
        <v>51</v>
      </c>
      <c r="E54" s="42" t="s">
        <v>52</v>
      </c>
      <c r="F54" s="247">
        <v>30</v>
      </c>
      <c r="G54" s="31">
        <v>0</v>
      </c>
      <c r="H54" s="170">
        <f>25*I54</f>
        <v>75</v>
      </c>
      <c r="I54" s="248">
        <v>3</v>
      </c>
      <c r="J54" s="243"/>
      <c r="K54" s="126"/>
      <c r="L54" s="127"/>
      <c r="M54" s="125"/>
      <c r="N54" s="126"/>
      <c r="O54" s="127"/>
      <c r="P54" s="40"/>
      <c r="Q54" s="11"/>
      <c r="R54" s="42"/>
      <c r="S54" s="36">
        <v>30</v>
      </c>
      <c r="T54" s="11"/>
      <c r="U54" s="38">
        <v>3</v>
      </c>
      <c r="V54" s="40"/>
      <c r="W54" s="11"/>
      <c r="X54" s="42"/>
      <c r="Y54" s="36"/>
      <c r="Z54" s="11"/>
      <c r="AA54" s="59"/>
      <c r="AB54" s="17"/>
      <c r="AC54" s="17"/>
      <c r="AD54" s="17"/>
      <c r="AE54" s="15"/>
      <c r="AF54" s="15"/>
      <c r="AG54" s="15"/>
    </row>
    <row r="55" spans="1:33" s="5" customFormat="1" ht="16.5" thickBot="1">
      <c r="A55" s="85">
        <v>24</v>
      </c>
      <c r="B55" s="23" t="s">
        <v>103</v>
      </c>
      <c r="C55" s="12" t="s">
        <v>51</v>
      </c>
      <c r="D55" s="12" t="s">
        <v>51</v>
      </c>
      <c r="E55" s="42" t="s">
        <v>58</v>
      </c>
      <c r="F55" s="247">
        <v>30</v>
      </c>
      <c r="G55" s="301">
        <v>30</v>
      </c>
      <c r="H55" s="170">
        <f>25*I55</f>
        <v>75</v>
      </c>
      <c r="I55" s="248">
        <v>3</v>
      </c>
      <c r="J55" s="243"/>
      <c r="K55" s="126"/>
      <c r="L55" s="127"/>
      <c r="M55" s="125"/>
      <c r="N55" s="126"/>
      <c r="O55" s="127"/>
      <c r="P55" s="40"/>
      <c r="Q55" s="11">
        <v>30</v>
      </c>
      <c r="R55" s="42">
        <v>3</v>
      </c>
      <c r="S55" s="36"/>
      <c r="T55" s="11"/>
      <c r="U55" s="38"/>
      <c r="V55" s="40"/>
      <c r="W55" s="11"/>
      <c r="X55" s="42"/>
      <c r="Y55" s="269"/>
      <c r="Z55" s="95"/>
      <c r="AA55" s="266"/>
      <c r="AB55" s="17"/>
      <c r="AC55" s="17"/>
      <c r="AD55" s="17"/>
      <c r="AE55" s="15"/>
      <c r="AF55" s="15"/>
      <c r="AG55" s="15"/>
    </row>
    <row r="56" spans="1:33" s="5" customFormat="1" ht="17.25" thickTop="1" thickBot="1">
      <c r="A56" s="316" t="s">
        <v>119</v>
      </c>
      <c r="B56" s="317"/>
      <c r="C56" s="317"/>
      <c r="D56" s="317"/>
      <c r="E56" s="317"/>
      <c r="F56" s="102">
        <f>SUM(F78)</f>
        <v>645</v>
      </c>
      <c r="G56" s="50">
        <f>SUM(G78)</f>
        <v>480</v>
      </c>
      <c r="H56" s="50">
        <f t="shared" ref="H56:AA56" si="10">SUM(H78)</f>
        <v>1675</v>
      </c>
      <c r="I56" s="55">
        <f t="shared" si="10"/>
        <v>67</v>
      </c>
      <c r="J56" s="54">
        <f t="shared" si="10"/>
        <v>0</v>
      </c>
      <c r="K56" s="50">
        <f t="shared" si="10"/>
        <v>0</v>
      </c>
      <c r="L56" s="53">
        <f t="shared" si="10"/>
        <v>0</v>
      </c>
      <c r="M56" s="52">
        <f t="shared" si="10"/>
        <v>0</v>
      </c>
      <c r="N56" s="50">
        <f t="shared" si="10"/>
        <v>0</v>
      </c>
      <c r="O56" s="53">
        <f t="shared" si="10"/>
        <v>0</v>
      </c>
      <c r="P56" s="54">
        <f t="shared" si="10"/>
        <v>60</v>
      </c>
      <c r="Q56" s="50">
        <f t="shared" si="10"/>
        <v>110</v>
      </c>
      <c r="R56" s="51">
        <f t="shared" si="10"/>
        <v>16</v>
      </c>
      <c r="S56" s="52">
        <f t="shared" si="10"/>
        <v>30</v>
      </c>
      <c r="T56" s="50">
        <f t="shared" si="10"/>
        <v>90</v>
      </c>
      <c r="U56" s="53">
        <f t="shared" si="10"/>
        <v>14</v>
      </c>
      <c r="V56" s="54">
        <f t="shared" si="10"/>
        <v>45</v>
      </c>
      <c r="W56" s="50">
        <f t="shared" si="10"/>
        <v>120</v>
      </c>
      <c r="X56" s="51">
        <f t="shared" si="10"/>
        <v>15</v>
      </c>
      <c r="Y56" s="52">
        <f t="shared" si="10"/>
        <v>0</v>
      </c>
      <c r="Z56" s="50">
        <f t="shared" si="10"/>
        <v>190</v>
      </c>
      <c r="AA56" s="55">
        <f t="shared" si="10"/>
        <v>22</v>
      </c>
      <c r="AB56" s="17"/>
      <c r="AC56" s="17"/>
      <c r="AD56" s="17"/>
      <c r="AE56" s="15"/>
      <c r="AF56" s="15"/>
      <c r="AG56" s="15"/>
    </row>
    <row r="57" spans="1:33" s="5" customFormat="1" ht="17.25" thickTop="1" thickBot="1">
      <c r="A57" s="318" t="s">
        <v>125</v>
      </c>
      <c r="B57" s="319"/>
      <c r="C57" s="172">
        <f t="shared" ref="C57:O57" si="11">SUM(C58:C77)</f>
        <v>0</v>
      </c>
      <c r="D57" s="172">
        <f t="shared" si="11"/>
        <v>0</v>
      </c>
      <c r="E57" s="172">
        <f t="shared" si="11"/>
        <v>0</v>
      </c>
      <c r="F57" s="256">
        <f>SUM(F58:F77)</f>
        <v>665</v>
      </c>
      <c r="G57" s="172">
        <f>SUM(G58:G77)</f>
        <v>485</v>
      </c>
      <c r="H57" s="172">
        <f>SUM(H58:H77)</f>
        <v>1675</v>
      </c>
      <c r="I57" s="176">
        <f>SUM(I58:I77)</f>
        <v>67</v>
      </c>
      <c r="J57" s="188">
        <f t="shared" si="11"/>
        <v>0</v>
      </c>
      <c r="K57" s="172">
        <f t="shared" si="11"/>
        <v>0</v>
      </c>
      <c r="L57" s="174">
        <f t="shared" si="11"/>
        <v>0</v>
      </c>
      <c r="M57" s="187">
        <f t="shared" si="11"/>
        <v>0</v>
      </c>
      <c r="N57" s="172">
        <f t="shared" si="11"/>
        <v>0</v>
      </c>
      <c r="O57" s="174">
        <f t="shared" si="11"/>
        <v>0</v>
      </c>
      <c r="P57" s="188">
        <f t="shared" ref="P57:AA57" si="12">SUM(P58:P77)</f>
        <v>60</v>
      </c>
      <c r="Q57" s="172">
        <f t="shared" si="12"/>
        <v>90</v>
      </c>
      <c r="R57" s="172">
        <f t="shared" si="12"/>
        <v>16</v>
      </c>
      <c r="S57" s="187">
        <f t="shared" si="12"/>
        <v>30</v>
      </c>
      <c r="T57" s="172">
        <f t="shared" si="12"/>
        <v>105</v>
      </c>
      <c r="U57" s="174">
        <f t="shared" si="12"/>
        <v>14</v>
      </c>
      <c r="V57" s="188">
        <f t="shared" si="12"/>
        <v>60</v>
      </c>
      <c r="W57" s="172">
        <f t="shared" si="12"/>
        <v>120</v>
      </c>
      <c r="X57" s="172">
        <f t="shared" si="12"/>
        <v>15</v>
      </c>
      <c r="Y57" s="173">
        <f t="shared" si="12"/>
        <v>30</v>
      </c>
      <c r="Z57" s="171">
        <f t="shared" si="12"/>
        <v>170</v>
      </c>
      <c r="AA57" s="176">
        <f t="shared" si="12"/>
        <v>22</v>
      </c>
      <c r="AB57" s="17"/>
      <c r="AC57" s="17"/>
      <c r="AD57" s="17"/>
      <c r="AE57" s="15"/>
      <c r="AF57" s="15"/>
      <c r="AG57" s="15"/>
    </row>
    <row r="58" spans="1:33" s="5" customFormat="1" ht="16.5" thickTop="1">
      <c r="A58" s="90">
        <v>25</v>
      </c>
      <c r="B58" s="117" t="s">
        <v>93</v>
      </c>
      <c r="C58" s="49" t="s">
        <v>111</v>
      </c>
      <c r="D58" s="49" t="s">
        <v>51</v>
      </c>
      <c r="E58" s="41" t="s">
        <v>104</v>
      </c>
      <c r="F58" s="245">
        <v>60</v>
      </c>
      <c r="G58" s="183">
        <v>30</v>
      </c>
      <c r="H58" s="184">
        <f>25*I58</f>
        <v>150</v>
      </c>
      <c r="I58" s="246">
        <v>6</v>
      </c>
      <c r="J58" s="244"/>
      <c r="K58" s="155"/>
      <c r="L58" s="156"/>
      <c r="M58" s="154"/>
      <c r="N58" s="155"/>
      <c r="O58" s="156"/>
      <c r="P58" s="39">
        <v>30</v>
      </c>
      <c r="Q58" s="10">
        <v>30</v>
      </c>
      <c r="R58" s="41">
        <v>6</v>
      </c>
      <c r="S58" s="35"/>
      <c r="T58" s="10"/>
      <c r="U58" s="37"/>
      <c r="V58" s="39"/>
      <c r="W58" s="10"/>
      <c r="X58" s="41"/>
      <c r="Y58" s="35"/>
      <c r="Z58" s="10"/>
      <c r="AA58" s="93"/>
      <c r="AB58" s="17"/>
      <c r="AC58" s="17"/>
      <c r="AD58" s="17"/>
      <c r="AE58" s="15"/>
      <c r="AF58" s="15"/>
      <c r="AG58" s="15"/>
    </row>
    <row r="59" spans="1:33" s="5" customFormat="1">
      <c r="A59" s="85">
        <v>26</v>
      </c>
      <c r="B59" s="22" t="s">
        <v>94</v>
      </c>
      <c r="C59" s="12" t="s">
        <v>111</v>
      </c>
      <c r="D59" s="12" t="s">
        <v>51</v>
      </c>
      <c r="E59" s="42" t="s">
        <v>53</v>
      </c>
      <c r="F59" s="247">
        <v>30</v>
      </c>
      <c r="G59" s="31">
        <v>30</v>
      </c>
      <c r="H59" s="170">
        <f t="shared" ref="H59:H77" si="13">25*I59</f>
        <v>100</v>
      </c>
      <c r="I59" s="248">
        <v>4</v>
      </c>
      <c r="J59" s="243"/>
      <c r="K59" s="126"/>
      <c r="L59" s="127"/>
      <c r="M59" s="125"/>
      <c r="N59" s="126"/>
      <c r="O59" s="127"/>
      <c r="P59" s="40"/>
      <c r="Q59" s="11">
        <v>30</v>
      </c>
      <c r="R59" s="42">
        <v>4</v>
      </c>
      <c r="S59" s="36"/>
      <c r="T59" s="11"/>
      <c r="U59" s="38"/>
      <c r="V59" s="40"/>
      <c r="W59" s="11"/>
      <c r="X59" s="42"/>
      <c r="Y59" s="36"/>
      <c r="Z59" s="11"/>
      <c r="AA59" s="59"/>
      <c r="AB59" s="17"/>
      <c r="AC59" s="17"/>
      <c r="AD59" s="17"/>
      <c r="AE59" s="15"/>
      <c r="AF59" s="15"/>
      <c r="AG59" s="15"/>
    </row>
    <row r="60" spans="1:33" s="5" customFormat="1">
      <c r="A60" s="85">
        <v>27</v>
      </c>
      <c r="B60" s="22" t="s">
        <v>95</v>
      </c>
      <c r="C60" s="12" t="s">
        <v>111</v>
      </c>
      <c r="D60" s="12" t="s">
        <v>51</v>
      </c>
      <c r="E60" s="42" t="s">
        <v>52</v>
      </c>
      <c r="F60" s="247">
        <v>30</v>
      </c>
      <c r="G60" s="31">
        <v>0</v>
      </c>
      <c r="H60" s="170">
        <f t="shared" si="13"/>
        <v>50</v>
      </c>
      <c r="I60" s="248">
        <v>2</v>
      </c>
      <c r="J60" s="243"/>
      <c r="K60" s="126"/>
      <c r="L60" s="127"/>
      <c r="M60" s="125"/>
      <c r="N60" s="126"/>
      <c r="O60" s="127"/>
      <c r="P60" s="40"/>
      <c r="Q60" s="11"/>
      <c r="R60" s="42"/>
      <c r="S60" s="36"/>
      <c r="T60" s="11"/>
      <c r="U60" s="38"/>
      <c r="V60" s="40">
        <v>30</v>
      </c>
      <c r="W60" s="11"/>
      <c r="X60" s="42">
        <v>2</v>
      </c>
      <c r="Y60" s="36"/>
      <c r="Z60" s="11"/>
      <c r="AA60" s="59"/>
      <c r="AB60" s="17"/>
      <c r="AC60" s="17"/>
      <c r="AD60" s="17"/>
      <c r="AE60" s="15"/>
      <c r="AF60" s="15"/>
      <c r="AG60" s="15"/>
    </row>
    <row r="61" spans="1:33" s="5" customFormat="1">
      <c r="A61" s="85">
        <v>28</v>
      </c>
      <c r="B61" s="22" t="s">
        <v>96</v>
      </c>
      <c r="C61" s="12" t="s">
        <v>111</v>
      </c>
      <c r="D61" s="12" t="s">
        <v>51</v>
      </c>
      <c r="E61" s="42" t="s">
        <v>53</v>
      </c>
      <c r="F61" s="247">
        <v>30</v>
      </c>
      <c r="G61" s="31">
        <v>30</v>
      </c>
      <c r="H61" s="170">
        <f t="shared" si="13"/>
        <v>75</v>
      </c>
      <c r="I61" s="248">
        <v>3</v>
      </c>
      <c r="J61" s="243"/>
      <c r="K61" s="126"/>
      <c r="L61" s="127"/>
      <c r="M61" s="125"/>
      <c r="N61" s="126"/>
      <c r="O61" s="127"/>
      <c r="P61" s="40"/>
      <c r="Q61" s="11"/>
      <c r="R61" s="42"/>
      <c r="S61" s="36"/>
      <c r="T61" s="11"/>
      <c r="U61" s="38"/>
      <c r="V61" s="40"/>
      <c r="W61" s="11">
        <v>30</v>
      </c>
      <c r="X61" s="42">
        <v>3</v>
      </c>
      <c r="Y61" s="36"/>
      <c r="Z61" s="11"/>
      <c r="AA61" s="59"/>
      <c r="AB61" s="17"/>
      <c r="AC61" s="17"/>
      <c r="AD61" s="17"/>
      <c r="AE61" s="15"/>
      <c r="AF61" s="15"/>
      <c r="AG61" s="15"/>
    </row>
    <row r="62" spans="1:33" s="5" customFormat="1">
      <c r="A62" s="85">
        <v>29</v>
      </c>
      <c r="B62" s="22" t="s">
        <v>97</v>
      </c>
      <c r="C62" s="12" t="s">
        <v>111</v>
      </c>
      <c r="D62" s="12" t="s">
        <v>51</v>
      </c>
      <c r="E62" s="42" t="s">
        <v>52</v>
      </c>
      <c r="F62" s="247">
        <v>30</v>
      </c>
      <c r="G62" s="31">
        <v>0</v>
      </c>
      <c r="H62" s="170">
        <f t="shared" si="13"/>
        <v>50</v>
      </c>
      <c r="I62" s="248">
        <v>2</v>
      </c>
      <c r="J62" s="243"/>
      <c r="K62" s="126"/>
      <c r="L62" s="127"/>
      <c r="M62" s="125"/>
      <c r="N62" s="126"/>
      <c r="O62" s="127"/>
      <c r="P62" s="40"/>
      <c r="Q62" s="11"/>
      <c r="R62" s="42"/>
      <c r="S62" s="36"/>
      <c r="T62" s="11"/>
      <c r="U62" s="38"/>
      <c r="V62" s="40">
        <v>30</v>
      </c>
      <c r="W62" s="11"/>
      <c r="X62" s="42">
        <v>2</v>
      </c>
      <c r="Y62" s="36"/>
      <c r="Z62" s="11"/>
      <c r="AA62" s="59"/>
      <c r="AB62" s="17"/>
      <c r="AC62" s="17"/>
      <c r="AD62" s="17"/>
      <c r="AE62" s="15"/>
      <c r="AF62" s="15"/>
      <c r="AG62" s="15"/>
    </row>
    <row r="63" spans="1:33" s="5" customFormat="1">
      <c r="A63" s="85">
        <v>30</v>
      </c>
      <c r="B63" s="22" t="s">
        <v>98</v>
      </c>
      <c r="C63" s="12" t="s">
        <v>111</v>
      </c>
      <c r="D63" s="12" t="s">
        <v>51</v>
      </c>
      <c r="E63" s="42" t="s">
        <v>52</v>
      </c>
      <c r="F63" s="247">
        <v>30</v>
      </c>
      <c r="G63" s="31">
        <v>0</v>
      </c>
      <c r="H63" s="170">
        <f t="shared" si="13"/>
        <v>75</v>
      </c>
      <c r="I63" s="248">
        <v>3</v>
      </c>
      <c r="J63" s="243"/>
      <c r="K63" s="126"/>
      <c r="L63" s="127"/>
      <c r="M63" s="125"/>
      <c r="N63" s="126"/>
      <c r="O63" s="127"/>
      <c r="P63" s="40"/>
      <c r="Q63" s="11"/>
      <c r="R63" s="42"/>
      <c r="S63" s="33"/>
      <c r="T63" s="34"/>
      <c r="U63" s="28"/>
      <c r="V63" s="40"/>
      <c r="W63" s="11"/>
      <c r="X63" s="42"/>
      <c r="Y63" s="36">
        <v>30</v>
      </c>
      <c r="Z63" s="11"/>
      <c r="AA63" s="59">
        <v>3</v>
      </c>
      <c r="AB63" s="17"/>
      <c r="AC63" s="17"/>
      <c r="AD63" s="17"/>
      <c r="AE63" s="15"/>
      <c r="AF63" s="15"/>
      <c r="AG63" s="15"/>
    </row>
    <row r="64" spans="1:33" s="5" customFormat="1">
      <c r="A64" s="85">
        <v>31</v>
      </c>
      <c r="B64" s="22" t="s">
        <v>99</v>
      </c>
      <c r="C64" s="12" t="s">
        <v>111</v>
      </c>
      <c r="D64" s="12" t="s">
        <v>51</v>
      </c>
      <c r="E64" s="42" t="s">
        <v>53</v>
      </c>
      <c r="F64" s="247">
        <v>30</v>
      </c>
      <c r="G64" s="31">
        <v>30</v>
      </c>
      <c r="H64" s="170">
        <f t="shared" si="13"/>
        <v>75</v>
      </c>
      <c r="I64" s="248">
        <v>3</v>
      </c>
      <c r="J64" s="243"/>
      <c r="K64" s="126"/>
      <c r="L64" s="127"/>
      <c r="M64" s="125"/>
      <c r="N64" s="126"/>
      <c r="O64" s="127"/>
      <c r="P64" s="40"/>
      <c r="Q64" s="11"/>
      <c r="R64" s="42"/>
      <c r="S64" s="36"/>
      <c r="T64" s="11"/>
      <c r="U64" s="38"/>
      <c r="V64" s="40"/>
      <c r="W64" s="11"/>
      <c r="X64" s="42"/>
      <c r="Y64" s="36"/>
      <c r="Z64" s="11">
        <v>30</v>
      </c>
      <c r="AA64" s="59">
        <v>3</v>
      </c>
      <c r="AB64" s="17"/>
      <c r="AC64" s="17"/>
      <c r="AD64" s="17"/>
      <c r="AE64" s="15"/>
      <c r="AF64" s="15"/>
      <c r="AG64" s="15"/>
    </row>
    <row r="65" spans="1:33" s="5" customFormat="1">
      <c r="A65" s="85">
        <v>32</v>
      </c>
      <c r="B65" s="22" t="s">
        <v>86</v>
      </c>
      <c r="C65" s="12" t="s">
        <v>111</v>
      </c>
      <c r="D65" s="12" t="s">
        <v>51</v>
      </c>
      <c r="E65" s="42" t="s">
        <v>53</v>
      </c>
      <c r="F65" s="247">
        <v>20</v>
      </c>
      <c r="G65" s="31">
        <v>20</v>
      </c>
      <c r="H65" s="170">
        <f t="shared" si="13"/>
        <v>75</v>
      </c>
      <c r="I65" s="248">
        <v>3</v>
      </c>
      <c r="J65" s="243"/>
      <c r="K65" s="126"/>
      <c r="L65" s="127"/>
      <c r="M65" s="125"/>
      <c r="N65" s="126"/>
      <c r="O65" s="127"/>
      <c r="P65" s="40"/>
      <c r="Q65" s="11"/>
      <c r="R65" s="42"/>
      <c r="S65" s="36"/>
      <c r="T65" s="11"/>
      <c r="U65" s="38"/>
      <c r="V65" s="40"/>
      <c r="W65" s="11"/>
      <c r="X65" s="42"/>
      <c r="Y65" s="36"/>
      <c r="Z65" s="11">
        <v>20</v>
      </c>
      <c r="AA65" s="59">
        <v>3</v>
      </c>
      <c r="AB65" s="17"/>
      <c r="AC65" s="17"/>
      <c r="AD65" s="17"/>
      <c r="AE65" s="15"/>
      <c r="AF65" s="15"/>
      <c r="AG65" s="15"/>
    </row>
    <row r="66" spans="1:33" s="5" customFormat="1">
      <c r="A66" s="85">
        <v>33</v>
      </c>
      <c r="B66" s="23" t="s">
        <v>100</v>
      </c>
      <c r="C66" s="12" t="s">
        <v>111</v>
      </c>
      <c r="D66" s="12" t="s">
        <v>51</v>
      </c>
      <c r="E66" s="47" t="s">
        <v>53</v>
      </c>
      <c r="F66" s="247">
        <v>30</v>
      </c>
      <c r="G66" s="31">
        <v>30</v>
      </c>
      <c r="H66" s="170">
        <f t="shared" si="13"/>
        <v>75</v>
      </c>
      <c r="I66" s="248">
        <v>3</v>
      </c>
      <c r="J66" s="46"/>
      <c r="K66" s="12"/>
      <c r="L66" s="122"/>
      <c r="M66" s="121"/>
      <c r="N66" s="12"/>
      <c r="O66" s="122"/>
      <c r="P66" s="46"/>
      <c r="Q66" s="12"/>
      <c r="R66" s="47"/>
      <c r="S66" s="121"/>
      <c r="T66" s="12">
        <v>30</v>
      </c>
      <c r="U66" s="122">
        <v>3</v>
      </c>
      <c r="V66" s="46"/>
      <c r="W66" s="12"/>
      <c r="X66" s="47"/>
      <c r="Y66" s="121"/>
      <c r="Z66" s="12"/>
      <c r="AA66" s="123"/>
      <c r="AB66" s="17"/>
      <c r="AC66" s="17"/>
      <c r="AD66" s="17"/>
      <c r="AE66" s="15"/>
      <c r="AF66" s="15"/>
      <c r="AG66" s="15"/>
    </row>
    <row r="67" spans="1:33" s="5" customFormat="1">
      <c r="A67" s="85">
        <v>34</v>
      </c>
      <c r="B67" s="22" t="s">
        <v>101</v>
      </c>
      <c r="C67" s="12" t="s">
        <v>111</v>
      </c>
      <c r="D67" s="12" t="s">
        <v>51</v>
      </c>
      <c r="E67" s="42" t="s">
        <v>53</v>
      </c>
      <c r="F67" s="247">
        <v>30</v>
      </c>
      <c r="G67" s="31">
        <v>30</v>
      </c>
      <c r="H67" s="170">
        <f t="shared" si="13"/>
        <v>75</v>
      </c>
      <c r="I67" s="248">
        <v>3</v>
      </c>
      <c r="J67" s="243"/>
      <c r="K67" s="126"/>
      <c r="L67" s="127"/>
      <c r="M67" s="125"/>
      <c r="N67" s="126"/>
      <c r="O67" s="127"/>
      <c r="P67" s="40"/>
      <c r="Q67" s="11"/>
      <c r="R67" s="42"/>
      <c r="S67" s="36"/>
      <c r="T67" s="11"/>
      <c r="U67" s="38"/>
      <c r="V67" s="40"/>
      <c r="W67" s="11"/>
      <c r="X67" s="42"/>
      <c r="Y67" s="36"/>
      <c r="Z67" s="11">
        <v>30</v>
      </c>
      <c r="AA67" s="59">
        <v>3</v>
      </c>
      <c r="AB67" s="17"/>
      <c r="AC67" s="17"/>
      <c r="AD67" s="17"/>
      <c r="AE67" s="15"/>
      <c r="AF67" s="15"/>
      <c r="AG67" s="15"/>
    </row>
    <row r="68" spans="1:33" s="5" customFormat="1">
      <c r="A68" s="85">
        <v>35</v>
      </c>
      <c r="B68" s="22" t="s">
        <v>102</v>
      </c>
      <c r="C68" s="12" t="s">
        <v>111</v>
      </c>
      <c r="D68" s="12" t="s">
        <v>51</v>
      </c>
      <c r="E68" s="42" t="s">
        <v>53</v>
      </c>
      <c r="F68" s="247">
        <v>30</v>
      </c>
      <c r="G68" s="31">
        <v>30</v>
      </c>
      <c r="H68" s="170">
        <f t="shared" si="13"/>
        <v>75</v>
      </c>
      <c r="I68" s="248">
        <v>3</v>
      </c>
      <c r="J68" s="243"/>
      <c r="K68" s="126"/>
      <c r="L68" s="127"/>
      <c r="M68" s="125"/>
      <c r="N68" s="126"/>
      <c r="O68" s="127"/>
      <c r="P68" s="40"/>
      <c r="Q68" s="11"/>
      <c r="R68" s="42"/>
      <c r="S68" s="36"/>
      <c r="T68" s="11"/>
      <c r="U68" s="38"/>
      <c r="V68" s="40"/>
      <c r="W68" s="11"/>
      <c r="X68" s="42"/>
      <c r="Y68" s="36"/>
      <c r="Z68" s="11">
        <v>30</v>
      </c>
      <c r="AA68" s="59">
        <v>3</v>
      </c>
      <c r="AB68" s="17"/>
      <c r="AC68" s="17"/>
      <c r="AD68" s="17"/>
      <c r="AE68" s="15"/>
      <c r="AF68" s="15"/>
      <c r="AG68" s="15"/>
    </row>
    <row r="69" spans="1:33" s="5" customFormat="1">
      <c r="A69" s="85">
        <v>36</v>
      </c>
      <c r="B69" s="23" t="s">
        <v>77</v>
      </c>
      <c r="C69" s="12" t="s">
        <v>111</v>
      </c>
      <c r="D69" s="12" t="s">
        <v>51</v>
      </c>
      <c r="E69" s="47" t="s">
        <v>104</v>
      </c>
      <c r="F69" s="247">
        <v>45</v>
      </c>
      <c r="G69" s="257">
        <v>15</v>
      </c>
      <c r="H69" s="170">
        <f t="shared" si="13"/>
        <v>125</v>
      </c>
      <c r="I69" s="248">
        <v>5</v>
      </c>
      <c r="J69" s="46"/>
      <c r="K69" s="12"/>
      <c r="L69" s="122"/>
      <c r="M69" s="121"/>
      <c r="N69" s="12"/>
      <c r="O69" s="122"/>
      <c r="P69" s="46"/>
      <c r="Q69" s="12"/>
      <c r="R69" s="47"/>
      <c r="S69" s="121">
        <v>30</v>
      </c>
      <c r="T69" s="12">
        <v>15</v>
      </c>
      <c r="U69" s="122">
        <v>5</v>
      </c>
      <c r="V69" s="46"/>
      <c r="W69" s="12"/>
      <c r="X69" s="47"/>
      <c r="Y69" s="121"/>
      <c r="Z69" s="12"/>
      <c r="AA69" s="123"/>
      <c r="AB69" s="17"/>
      <c r="AC69" s="17"/>
      <c r="AD69" s="17"/>
      <c r="AE69" s="15"/>
      <c r="AF69" s="15"/>
      <c r="AG69" s="15"/>
    </row>
    <row r="70" spans="1:33" s="5" customFormat="1">
      <c r="A70" s="85">
        <v>37</v>
      </c>
      <c r="B70" s="23" t="s">
        <v>73</v>
      </c>
      <c r="C70" s="12" t="s">
        <v>111</v>
      </c>
      <c r="D70" s="12" t="s">
        <v>51</v>
      </c>
      <c r="E70" s="47" t="s">
        <v>104</v>
      </c>
      <c r="F70" s="247">
        <v>60</v>
      </c>
      <c r="G70" s="257">
        <v>30</v>
      </c>
      <c r="H70" s="170">
        <f t="shared" si="13"/>
        <v>150</v>
      </c>
      <c r="I70" s="248">
        <v>6</v>
      </c>
      <c r="J70" s="46"/>
      <c r="K70" s="12"/>
      <c r="L70" s="122"/>
      <c r="M70" s="121"/>
      <c r="N70" s="12"/>
      <c r="O70" s="122"/>
      <c r="P70" s="46">
        <v>30</v>
      </c>
      <c r="Q70" s="12">
        <v>30</v>
      </c>
      <c r="R70" s="47">
        <v>6</v>
      </c>
      <c r="S70" s="121"/>
      <c r="T70" s="12"/>
      <c r="U70" s="122"/>
      <c r="V70" s="46"/>
      <c r="W70" s="12"/>
      <c r="X70" s="47"/>
      <c r="Y70" s="121"/>
      <c r="Z70" s="12"/>
      <c r="AA70" s="123"/>
      <c r="AB70" s="17"/>
      <c r="AC70" s="17"/>
      <c r="AD70" s="17"/>
      <c r="AE70" s="15"/>
      <c r="AF70" s="15"/>
      <c r="AG70" s="15"/>
    </row>
    <row r="71" spans="1:33" s="5" customFormat="1">
      <c r="A71" s="85">
        <v>38</v>
      </c>
      <c r="B71" s="23" t="s">
        <v>112</v>
      </c>
      <c r="C71" s="12" t="s">
        <v>111</v>
      </c>
      <c r="D71" s="12" t="s">
        <v>51</v>
      </c>
      <c r="E71" s="47" t="s">
        <v>58</v>
      </c>
      <c r="F71" s="247">
        <v>30</v>
      </c>
      <c r="G71" s="31">
        <v>30</v>
      </c>
      <c r="H71" s="170">
        <f t="shared" si="13"/>
        <v>75</v>
      </c>
      <c r="I71" s="248">
        <v>3</v>
      </c>
      <c r="J71" s="46"/>
      <c r="K71" s="12"/>
      <c r="L71" s="122"/>
      <c r="M71" s="121"/>
      <c r="N71" s="12"/>
      <c r="O71" s="122"/>
      <c r="P71" s="46"/>
      <c r="Q71" s="12"/>
      <c r="R71" s="47"/>
      <c r="S71" s="121"/>
      <c r="T71" s="12">
        <v>30</v>
      </c>
      <c r="U71" s="122">
        <v>3</v>
      </c>
      <c r="V71" s="46"/>
      <c r="W71" s="12"/>
      <c r="X71" s="47"/>
      <c r="Y71" s="121"/>
      <c r="Z71" s="12"/>
      <c r="AA71" s="123"/>
      <c r="AB71" s="17"/>
      <c r="AC71" s="17"/>
      <c r="AD71" s="17"/>
      <c r="AE71" s="15"/>
      <c r="AF71" s="15"/>
      <c r="AG71" s="15"/>
    </row>
    <row r="72" spans="1:33" s="5" customFormat="1">
      <c r="A72" s="85">
        <v>39</v>
      </c>
      <c r="B72" s="23" t="s">
        <v>113</v>
      </c>
      <c r="C72" s="12" t="s">
        <v>111</v>
      </c>
      <c r="D72" s="12" t="s">
        <v>51</v>
      </c>
      <c r="E72" s="47" t="s">
        <v>58</v>
      </c>
      <c r="F72" s="247">
        <v>30</v>
      </c>
      <c r="G72" s="31">
        <v>30</v>
      </c>
      <c r="H72" s="170">
        <f t="shared" si="13"/>
        <v>75</v>
      </c>
      <c r="I72" s="248">
        <v>3</v>
      </c>
      <c r="J72" s="46"/>
      <c r="K72" s="12"/>
      <c r="L72" s="122"/>
      <c r="M72" s="121"/>
      <c r="N72" s="12"/>
      <c r="O72" s="122"/>
      <c r="P72" s="46"/>
      <c r="Q72" s="12"/>
      <c r="R72" s="47"/>
      <c r="S72" s="121"/>
      <c r="T72" s="12"/>
      <c r="U72" s="122"/>
      <c r="V72" s="46"/>
      <c r="W72" s="12">
        <v>30</v>
      </c>
      <c r="X72" s="47">
        <v>3</v>
      </c>
      <c r="Y72" s="121"/>
      <c r="Z72" s="12"/>
      <c r="AA72" s="123"/>
      <c r="AB72" s="17"/>
      <c r="AC72" s="17"/>
      <c r="AD72" s="17"/>
      <c r="AE72" s="15"/>
      <c r="AF72" s="15"/>
      <c r="AG72" s="15"/>
    </row>
    <row r="73" spans="1:33" s="4" customFormat="1">
      <c r="A73" s="85">
        <v>40</v>
      </c>
      <c r="B73" s="23" t="s">
        <v>74</v>
      </c>
      <c r="C73" s="12" t="s">
        <v>111</v>
      </c>
      <c r="D73" s="12" t="s">
        <v>51</v>
      </c>
      <c r="E73" s="47" t="s">
        <v>58</v>
      </c>
      <c r="F73" s="247">
        <v>30</v>
      </c>
      <c r="G73" s="31">
        <v>30</v>
      </c>
      <c r="H73" s="170">
        <f t="shared" si="13"/>
        <v>100</v>
      </c>
      <c r="I73" s="248">
        <v>4</v>
      </c>
      <c r="J73" s="46"/>
      <c r="K73" s="12"/>
      <c r="L73" s="122"/>
      <c r="M73" s="121"/>
      <c r="N73" s="12"/>
      <c r="O73" s="122"/>
      <c r="P73" s="46"/>
      <c r="Q73" s="12"/>
      <c r="R73" s="47"/>
      <c r="S73" s="121"/>
      <c r="T73" s="12"/>
      <c r="U73" s="122"/>
      <c r="V73" s="46"/>
      <c r="W73" s="12"/>
      <c r="X73" s="47"/>
      <c r="Y73" s="121"/>
      <c r="Z73" s="12">
        <v>30</v>
      </c>
      <c r="AA73" s="123">
        <v>4</v>
      </c>
      <c r="AB73" s="29"/>
      <c r="AC73" s="29"/>
      <c r="AD73" s="29"/>
      <c r="AE73" s="14"/>
      <c r="AF73" s="14"/>
      <c r="AG73" s="14"/>
    </row>
    <row r="74" spans="1:33" s="5" customFormat="1">
      <c r="A74" s="85">
        <v>41</v>
      </c>
      <c r="B74" s="23" t="s">
        <v>75</v>
      </c>
      <c r="C74" s="12" t="s">
        <v>111</v>
      </c>
      <c r="D74" s="12" t="s">
        <v>51</v>
      </c>
      <c r="E74" s="47" t="s">
        <v>58</v>
      </c>
      <c r="F74" s="247">
        <v>30</v>
      </c>
      <c r="G74" s="31">
        <v>30</v>
      </c>
      <c r="H74" s="170">
        <f t="shared" si="13"/>
        <v>75</v>
      </c>
      <c r="I74" s="248">
        <v>3</v>
      </c>
      <c r="J74" s="46"/>
      <c r="K74" s="12"/>
      <c r="L74" s="122"/>
      <c r="M74" s="121"/>
      <c r="N74" s="12"/>
      <c r="O74" s="122"/>
      <c r="P74" s="46"/>
      <c r="Q74" s="12"/>
      <c r="R74" s="47"/>
      <c r="S74" s="121"/>
      <c r="T74" s="12"/>
      <c r="U74" s="122"/>
      <c r="V74" s="46"/>
      <c r="W74" s="12">
        <v>30</v>
      </c>
      <c r="X74" s="47">
        <v>3</v>
      </c>
      <c r="Y74" s="121"/>
      <c r="Z74" s="12"/>
      <c r="AA74" s="123"/>
      <c r="AB74" s="17"/>
      <c r="AC74" s="17"/>
      <c r="AD74" s="17"/>
      <c r="AE74" s="15"/>
      <c r="AF74" s="15"/>
      <c r="AG74" s="15"/>
    </row>
    <row r="75" spans="1:33" s="5" customFormat="1">
      <c r="A75" s="85">
        <v>42</v>
      </c>
      <c r="B75" s="23" t="s">
        <v>76</v>
      </c>
      <c r="C75" s="12" t="s">
        <v>111</v>
      </c>
      <c r="D75" s="12" t="s">
        <v>51</v>
      </c>
      <c r="E75" s="47" t="s">
        <v>58</v>
      </c>
      <c r="F75" s="247">
        <v>30</v>
      </c>
      <c r="G75" s="31">
        <v>30</v>
      </c>
      <c r="H75" s="170">
        <f t="shared" si="13"/>
        <v>75</v>
      </c>
      <c r="I75" s="248">
        <v>3</v>
      </c>
      <c r="J75" s="46"/>
      <c r="K75" s="12"/>
      <c r="L75" s="122"/>
      <c r="M75" s="121"/>
      <c r="N75" s="12"/>
      <c r="O75" s="122"/>
      <c r="P75" s="46"/>
      <c r="Q75" s="12"/>
      <c r="R75" s="47"/>
      <c r="S75" s="121"/>
      <c r="T75" s="12">
        <v>30</v>
      </c>
      <c r="U75" s="122">
        <v>3</v>
      </c>
      <c r="V75" s="46"/>
      <c r="W75" s="12"/>
      <c r="X75" s="47"/>
      <c r="Y75" s="121"/>
      <c r="Z75" s="12"/>
      <c r="AA75" s="123"/>
      <c r="AB75" s="17"/>
      <c r="AC75" s="17"/>
      <c r="AD75" s="17"/>
      <c r="AE75" s="15"/>
      <c r="AF75" s="15"/>
      <c r="AG75" s="15"/>
    </row>
    <row r="76" spans="1:33" s="5" customFormat="1">
      <c r="A76" s="85">
        <v>43</v>
      </c>
      <c r="B76" s="27" t="s">
        <v>123</v>
      </c>
      <c r="C76" s="12" t="s">
        <v>111</v>
      </c>
      <c r="D76" s="12" t="s">
        <v>51</v>
      </c>
      <c r="E76" s="47" t="s">
        <v>53</v>
      </c>
      <c r="F76" s="247">
        <v>30</v>
      </c>
      <c r="G76" s="31">
        <v>30</v>
      </c>
      <c r="H76" s="170">
        <f t="shared" si="13"/>
        <v>50</v>
      </c>
      <c r="I76" s="248">
        <v>2</v>
      </c>
      <c r="J76" s="46"/>
      <c r="K76" s="12"/>
      <c r="L76" s="122"/>
      <c r="M76" s="121"/>
      <c r="N76" s="12"/>
      <c r="O76" s="122"/>
      <c r="P76" s="46"/>
      <c r="Q76" s="12"/>
      <c r="R76" s="47"/>
      <c r="S76" s="121"/>
      <c r="T76" s="12"/>
      <c r="U76" s="122"/>
      <c r="V76" s="46"/>
      <c r="W76" s="12">
        <v>30</v>
      </c>
      <c r="X76" s="47">
        <v>2</v>
      </c>
      <c r="Y76" s="121"/>
      <c r="Z76" s="12"/>
      <c r="AA76" s="123"/>
      <c r="AB76" s="17"/>
      <c r="AC76" s="17"/>
      <c r="AD76" s="17"/>
      <c r="AE76" s="15"/>
      <c r="AF76" s="15"/>
      <c r="AG76" s="15"/>
    </row>
    <row r="77" spans="1:33" s="5" customFormat="1" ht="16.5" thickBot="1">
      <c r="A77" s="87">
        <v>44</v>
      </c>
      <c r="B77" s="115" t="s">
        <v>124</v>
      </c>
      <c r="C77" s="44" t="s">
        <v>111</v>
      </c>
      <c r="D77" s="44" t="s">
        <v>51</v>
      </c>
      <c r="E77" s="159" t="s">
        <v>58</v>
      </c>
      <c r="F77" s="249">
        <v>30</v>
      </c>
      <c r="G77" s="118">
        <v>30</v>
      </c>
      <c r="H77" s="144">
        <f t="shared" si="13"/>
        <v>75</v>
      </c>
      <c r="I77" s="250">
        <v>3</v>
      </c>
      <c r="J77" s="158"/>
      <c r="K77" s="44"/>
      <c r="L77" s="151"/>
      <c r="M77" s="157"/>
      <c r="N77" s="44"/>
      <c r="O77" s="151"/>
      <c r="P77" s="158"/>
      <c r="Q77" s="44"/>
      <c r="R77" s="159"/>
      <c r="S77" s="157"/>
      <c r="T77" s="44"/>
      <c r="U77" s="151"/>
      <c r="V77" s="158"/>
      <c r="W77" s="44"/>
      <c r="X77" s="159"/>
      <c r="Y77" s="157"/>
      <c r="Z77" s="44">
        <v>30</v>
      </c>
      <c r="AA77" s="160">
        <v>3</v>
      </c>
      <c r="AB77" s="17"/>
      <c r="AC77" s="17"/>
      <c r="AD77" s="17"/>
      <c r="AE77" s="15"/>
      <c r="AF77" s="15"/>
      <c r="AG77" s="15"/>
    </row>
    <row r="78" spans="1:33" s="5" customFormat="1" ht="17.25" thickTop="1" thickBot="1">
      <c r="A78" s="318" t="s">
        <v>126</v>
      </c>
      <c r="B78" s="319"/>
      <c r="C78" s="172">
        <f>SUM(C79:C123)</f>
        <v>0</v>
      </c>
      <c r="D78" s="172">
        <f>SUM(D79:D123)</f>
        <v>0</v>
      </c>
      <c r="E78" s="172">
        <f>SUM(E79:E123)</f>
        <v>0</v>
      </c>
      <c r="F78" s="56">
        <f>SUM(F79:F100)</f>
        <v>645</v>
      </c>
      <c r="G78" s="171">
        <f>SUM(G79:G100)</f>
        <v>480</v>
      </c>
      <c r="H78" s="171">
        <f>SUM(H79:H100)</f>
        <v>1675</v>
      </c>
      <c r="I78" s="176">
        <f>SUM(I79:I100)</f>
        <v>67</v>
      </c>
      <c r="J78" s="175">
        <f t="shared" ref="J78:O78" si="14">SUM(J79:J100)</f>
        <v>0</v>
      </c>
      <c r="K78" s="171">
        <f t="shared" si="14"/>
        <v>0</v>
      </c>
      <c r="L78" s="174">
        <f t="shared" si="14"/>
        <v>0</v>
      </c>
      <c r="M78" s="173">
        <f t="shared" si="14"/>
        <v>0</v>
      </c>
      <c r="N78" s="171">
        <f t="shared" si="14"/>
        <v>0</v>
      </c>
      <c r="O78" s="174">
        <f t="shared" si="14"/>
        <v>0</v>
      </c>
      <c r="P78" s="175">
        <f t="shared" ref="P78:AA78" si="15">SUM(P79:P100)</f>
        <v>60</v>
      </c>
      <c r="Q78" s="171">
        <f t="shared" si="15"/>
        <v>110</v>
      </c>
      <c r="R78" s="172">
        <f t="shared" si="15"/>
        <v>16</v>
      </c>
      <c r="S78" s="173">
        <f t="shared" si="15"/>
        <v>30</v>
      </c>
      <c r="T78" s="171">
        <f t="shared" si="15"/>
        <v>90</v>
      </c>
      <c r="U78" s="174">
        <f t="shared" si="15"/>
        <v>14</v>
      </c>
      <c r="V78" s="175">
        <f t="shared" si="15"/>
        <v>45</v>
      </c>
      <c r="W78" s="171">
        <f t="shared" si="15"/>
        <v>120</v>
      </c>
      <c r="X78" s="172">
        <f t="shared" si="15"/>
        <v>15</v>
      </c>
      <c r="Y78" s="173">
        <f t="shared" si="15"/>
        <v>0</v>
      </c>
      <c r="Z78" s="171">
        <f t="shared" si="15"/>
        <v>190</v>
      </c>
      <c r="AA78" s="176">
        <f t="shared" si="15"/>
        <v>22</v>
      </c>
      <c r="AB78" s="17"/>
      <c r="AC78" s="17"/>
      <c r="AD78" s="17"/>
      <c r="AE78" s="15"/>
      <c r="AF78" s="15"/>
      <c r="AG78" s="15"/>
    </row>
    <row r="79" spans="1:33" s="5" customFormat="1" ht="16.5" thickTop="1">
      <c r="A79" s="85">
        <v>25</v>
      </c>
      <c r="B79" s="23" t="s">
        <v>78</v>
      </c>
      <c r="C79" s="11" t="s">
        <v>111</v>
      </c>
      <c r="D79" s="11" t="s">
        <v>51</v>
      </c>
      <c r="E79" s="42" t="s">
        <v>52</v>
      </c>
      <c r="F79" s="247">
        <v>30</v>
      </c>
      <c r="G79" s="31">
        <v>0</v>
      </c>
      <c r="H79" s="170">
        <f t="shared" ref="H79:H100" si="16">25*I79</f>
        <v>50</v>
      </c>
      <c r="I79" s="248">
        <v>2</v>
      </c>
      <c r="J79" s="243"/>
      <c r="K79" s="126"/>
      <c r="L79" s="127"/>
      <c r="M79" s="125"/>
      <c r="N79" s="126"/>
      <c r="O79" s="127"/>
      <c r="P79" s="40">
        <v>30</v>
      </c>
      <c r="Q79" s="11"/>
      <c r="R79" s="42">
        <v>2</v>
      </c>
      <c r="S79" s="36"/>
      <c r="T79" s="11"/>
      <c r="U79" s="38"/>
      <c r="V79" s="40"/>
      <c r="W79" s="11"/>
      <c r="X79" s="42"/>
      <c r="Y79" s="35"/>
      <c r="Z79" s="10"/>
      <c r="AA79" s="93"/>
      <c r="AB79" s="17"/>
      <c r="AC79" s="17"/>
      <c r="AD79" s="17"/>
      <c r="AE79" s="15"/>
      <c r="AF79" s="15"/>
      <c r="AG79" s="15"/>
    </row>
    <row r="80" spans="1:33" s="5" customFormat="1">
      <c r="A80" s="85">
        <v>26</v>
      </c>
      <c r="B80" s="23" t="s">
        <v>79</v>
      </c>
      <c r="C80" s="11" t="s">
        <v>111</v>
      </c>
      <c r="D80" s="11" t="s">
        <v>51</v>
      </c>
      <c r="E80" s="42" t="s">
        <v>53</v>
      </c>
      <c r="F80" s="247">
        <v>30</v>
      </c>
      <c r="G80" s="31">
        <v>30</v>
      </c>
      <c r="H80" s="170">
        <f t="shared" si="16"/>
        <v>75</v>
      </c>
      <c r="I80" s="248">
        <v>3</v>
      </c>
      <c r="J80" s="243"/>
      <c r="K80" s="126"/>
      <c r="L80" s="127"/>
      <c r="M80" s="125"/>
      <c r="N80" s="126"/>
      <c r="O80" s="127"/>
      <c r="P80" s="40"/>
      <c r="Q80" s="11"/>
      <c r="R80" s="42"/>
      <c r="S80" s="36"/>
      <c r="T80" s="11"/>
      <c r="U80" s="38"/>
      <c r="V80" s="40"/>
      <c r="W80" s="11"/>
      <c r="X80" s="42"/>
      <c r="Y80" s="36"/>
      <c r="Z80" s="11">
        <v>30</v>
      </c>
      <c r="AA80" s="59">
        <v>3</v>
      </c>
      <c r="AB80" s="17"/>
      <c r="AC80" s="17"/>
      <c r="AD80" s="17"/>
      <c r="AE80" s="15"/>
      <c r="AF80" s="15"/>
      <c r="AG80" s="15"/>
    </row>
    <row r="81" spans="1:33" s="5" customFormat="1">
      <c r="A81" s="85">
        <v>27</v>
      </c>
      <c r="B81" s="23" t="s">
        <v>80</v>
      </c>
      <c r="C81" s="11" t="s">
        <v>111</v>
      </c>
      <c r="D81" s="11" t="s">
        <v>51</v>
      </c>
      <c r="E81" s="42" t="s">
        <v>53</v>
      </c>
      <c r="F81" s="247">
        <v>30</v>
      </c>
      <c r="G81" s="31">
        <v>30</v>
      </c>
      <c r="H81" s="170">
        <f t="shared" si="16"/>
        <v>75</v>
      </c>
      <c r="I81" s="248">
        <v>3</v>
      </c>
      <c r="J81" s="243"/>
      <c r="K81" s="126"/>
      <c r="L81" s="127"/>
      <c r="M81" s="125"/>
      <c r="N81" s="126"/>
      <c r="O81" s="127"/>
      <c r="P81" s="40"/>
      <c r="Q81" s="11"/>
      <c r="R81" s="42"/>
      <c r="S81" s="36"/>
      <c r="T81" s="11"/>
      <c r="U81" s="38"/>
      <c r="V81" s="40"/>
      <c r="W81" s="11">
        <v>30</v>
      </c>
      <c r="X81" s="42">
        <v>3</v>
      </c>
      <c r="Y81" s="36"/>
      <c r="Z81" s="11"/>
      <c r="AA81" s="59"/>
      <c r="AB81" s="17"/>
      <c r="AC81" s="17"/>
      <c r="AD81" s="17"/>
      <c r="AE81" s="15"/>
      <c r="AF81" s="15"/>
      <c r="AG81" s="15"/>
    </row>
    <row r="82" spans="1:33" s="5" customFormat="1">
      <c r="A82" s="85">
        <v>28</v>
      </c>
      <c r="B82" s="23" t="s">
        <v>81</v>
      </c>
      <c r="C82" s="11" t="s">
        <v>111</v>
      </c>
      <c r="D82" s="11" t="s">
        <v>51</v>
      </c>
      <c r="E82" s="42" t="s">
        <v>58</v>
      </c>
      <c r="F82" s="247">
        <v>30</v>
      </c>
      <c r="G82" s="31">
        <v>30</v>
      </c>
      <c r="H82" s="170">
        <f t="shared" si="16"/>
        <v>75</v>
      </c>
      <c r="I82" s="248">
        <v>3</v>
      </c>
      <c r="J82" s="243"/>
      <c r="K82" s="126"/>
      <c r="L82" s="127"/>
      <c r="M82" s="125"/>
      <c r="N82" s="126"/>
      <c r="O82" s="127"/>
      <c r="P82" s="40"/>
      <c r="Q82" s="11">
        <v>30</v>
      </c>
      <c r="R82" s="42">
        <v>3</v>
      </c>
      <c r="S82" s="36"/>
      <c r="T82" s="11"/>
      <c r="U82" s="38"/>
      <c r="V82" s="40"/>
      <c r="W82" s="11"/>
      <c r="X82" s="42"/>
      <c r="Y82" s="36"/>
      <c r="Z82" s="11"/>
      <c r="AA82" s="59"/>
      <c r="AB82" s="17"/>
      <c r="AC82" s="17"/>
      <c r="AD82" s="17"/>
      <c r="AE82" s="15"/>
      <c r="AF82" s="15"/>
      <c r="AG82" s="15"/>
    </row>
    <row r="83" spans="1:33" s="5" customFormat="1">
      <c r="A83" s="85">
        <v>29</v>
      </c>
      <c r="B83" s="23" t="s">
        <v>82</v>
      </c>
      <c r="C83" s="11" t="s">
        <v>111</v>
      </c>
      <c r="D83" s="11" t="s">
        <v>51</v>
      </c>
      <c r="E83" s="42" t="s">
        <v>45</v>
      </c>
      <c r="F83" s="247">
        <v>30</v>
      </c>
      <c r="G83" s="31">
        <v>30</v>
      </c>
      <c r="H83" s="170">
        <f t="shared" si="16"/>
        <v>100</v>
      </c>
      <c r="I83" s="248">
        <v>4</v>
      </c>
      <c r="J83" s="243"/>
      <c r="K83" s="126"/>
      <c r="L83" s="127"/>
      <c r="M83" s="125"/>
      <c r="N83" s="126"/>
      <c r="O83" s="127"/>
      <c r="P83" s="40"/>
      <c r="Q83" s="11"/>
      <c r="R83" s="42"/>
      <c r="S83" s="36"/>
      <c r="T83" s="11">
        <v>30</v>
      </c>
      <c r="U83" s="38">
        <v>4</v>
      </c>
      <c r="V83" s="40"/>
      <c r="W83" s="11"/>
      <c r="X83" s="42"/>
      <c r="Y83" s="36"/>
      <c r="Z83" s="11"/>
      <c r="AA83" s="59"/>
      <c r="AB83" s="17"/>
      <c r="AC83" s="17"/>
      <c r="AD83" s="17"/>
      <c r="AE83" s="15"/>
      <c r="AF83" s="15"/>
      <c r="AG83" s="15"/>
    </row>
    <row r="84" spans="1:33" s="5" customFormat="1">
      <c r="A84" s="85">
        <v>30</v>
      </c>
      <c r="B84" s="23" t="s">
        <v>83</v>
      </c>
      <c r="C84" s="11" t="s">
        <v>111</v>
      </c>
      <c r="D84" s="11" t="s">
        <v>51</v>
      </c>
      <c r="E84" s="42" t="s">
        <v>52</v>
      </c>
      <c r="F84" s="247">
        <v>30</v>
      </c>
      <c r="G84" s="31">
        <v>0</v>
      </c>
      <c r="H84" s="170">
        <f t="shared" si="16"/>
        <v>50</v>
      </c>
      <c r="I84" s="248">
        <v>2</v>
      </c>
      <c r="J84" s="243"/>
      <c r="K84" s="126"/>
      <c r="L84" s="127"/>
      <c r="M84" s="125"/>
      <c r="N84" s="126"/>
      <c r="O84" s="127"/>
      <c r="P84" s="40"/>
      <c r="Q84" s="11"/>
      <c r="R84" s="42"/>
      <c r="S84" s="36"/>
      <c r="T84" s="11"/>
      <c r="U84" s="38"/>
      <c r="V84" s="40">
        <v>30</v>
      </c>
      <c r="W84" s="11"/>
      <c r="X84" s="42">
        <v>2</v>
      </c>
      <c r="Y84" s="36"/>
      <c r="Z84" s="11"/>
      <c r="AA84" s="59"/>
      <c r="AB84" s="17"/>
      <c r="AC84" s="17"/>
      <c r="AD84" s="17"/>
      <c r="AE84" s="15"/>
      <c r="AF84" s="15"/>
      <c r="AG84" s="15"/>
    </row>
    <row r="85" spans="1:33" s="5" customFormat="1">
      <c r="A85" s="85">
        <v>31</v>
      </c>
      <c r="B85" s="23" t="s">
        <v>84</v>
      </c>
      <c r="C85" s="11" t="s">
        <v>111</v>
      </c>
      <c r="D85" s="11" t="s">
        <v>51</v>
      </c>
      <c r="E85" s="42" t="s">
        <v>53</v>
      </c>
      <c r="F85" s="247">
        <v>30</v>
      </c>
      <c r="G85" s="31">
        <v>30</v>
      </c>
      <c r="H85" s="170">
        <f t="shared" si="16"/>
        <v>75</v>
      </c>
      <c r="I85" s="248">
        <v>3</v>
      </c>
      <c r="J85" s="243"/>
      <c r="K85" s="126"/>
      <c r="L85" s="127"/>
      <c r="M85" s="125"/>
      <c r="N85" s="126"/>
      <c r="O85" s="127"/>
      <c r="P85" s="40"/>
      <c r="Q85" s="11">
        <v>30</v>
      </c>
      <c r="R85" s="42">
        <v>3</v>
      </c>
      <c r="S85" s="36"/>
      <c r="T85" s="11"/>
      <c r="U85" s="38"/>
      <c r="V85" s="40"/>
      <c r="W85" s="11"/>
      <c r="X85" s="42"/>
      <c r="Y85" s="36"/>
      <c r="Z85" s="11"/>
      <c r="AA85" s="59"/>
      <c r="AB85" s="17"/>
      <c r="AC85" s="17"/>
      <c r="AD85" s="17"/>
      <c r="AE85" s="15"/>
      <c r="AF85" s="15"/>
      <c r="AG85" s="15"/>
    </row>
    <row r="86" spans="1:33" s="5" customFormat="1">
      <c r="A86" s="85">
        <v>32</v>
      </c>
      <c r="B86" s="23" t="s">
        <v>178</v>
      </c>
      <c r="C86" s="11" t="s">
        <v>111</v>
      </c>
      <c r="D86" s="11" t="s">
        <v>51</v>
      </c>
      <c r="E86" s="42" t="s">
        <v>53</v>
      </c>
      <c r="F86" s="247">
        <v>20</v>
      </c>
      <c r="G86" s="31">
        <v>20</v>
      </c>
      <c r="H86" s="170">
        <f t="shared" si="16"/>
        <v>75</v>
      </c>
      <c r="I86" s="248">
        <v>3</v>
      </c>
      <c r="J86" s="243"/>
      <c r="K86" s="126"/>
      <c r="L86" s="127"/>
      <c r="M86" s="125"/>
      <c r="N86" s="126"/>
      <c r="O86" s="127"/>
      <c r="P86" s="40"/>
      <c r="Q86" s="11"/>
      <c r="R86" s="42"/>
      <c r="S86" s="36"/>
      <c r="T86" s="11"/>
      <c r="U86" s="38"/>
      <c r="V86" s="40"/>
      <c r="W86" s="11"/>
      <c r="X86" s="42"/>
      <c r="Y86" s="36"/>
      <c r="Z86" s="11">
        <v>20</v>
      </c>
      <c r="AA86" s="59">
        <v>3</v>
      </c>
      <c r="AB86" s="17"/>
      <c r="AC86" s="17"/>
      <c r="AD86" s="17"/>
      <c r="AE86" s="15"/>
      <c r="AF86" s="15"/>
      <c r="AG86" s="15"/>
    </row>
    <row r="87" spans="1:33" s="5" customFormat="1">
      <c r="A87" s="85">
        <v>33</v>
      </c>
      <c r="B87" s="23" t="s">
        <v>85</v>
      </c>
      <c r="C87" s="11" t="s">
        <v>111</v>
      </c>
      <c r="D87" s="11" t="s">
        <v>51</v>
      </c>
      <c r="E87" s="42" t="s">
        <v>52</v>
      </c>
      <c r="F87" s="247">
        <v>30</v>
      </c>
      <c r="G87" s="31">
        <v>0</v>
      </c>
      <c r="H87" s="170">
        <f t="shared" si="16"/>
        <v>75</v>
      </c>
      <c r="I87" s="248">
        <v>3</v>
      </c>
      <c r="J87" s="243"/>
      <c r="K87" s="126"/>
      <c r="L87" s="127"/>
      <c r="M87" s="125"/>
      <c r="N87" s="126"/>
      <c r="O87" s="127"/>
      <c r="P87" s="40"/>
      <c r="Q87" s="11"/>
      <c r="R87" s="42"/>
      <c r="S87" s="36">
        <v>30</v>
      </c>
      <c r="T87" s="11"/>
      <c r="U87" s="38">
        <v>3</v>
      </c>
      <c r="V87" s="40"/>
      <c r="W87" s="11"/>
      <c r="X87" s="42"/>
      <c r="Y87" s="36"/>
      <c r="Z87" s="11"/>
      <c r="AA87" s="59"/>
      <c r="AB87" s="17"/>
      <c r="AC87" s="17"/>
      <c r="AD87" s="17"/>
      <c r="AE87" s="15"/>
      <c r="AF87" s="15"/>
      <c r="AG87" s="15"/>
    </row>
    <row r="88" spans="1:33" s="5" customFormat="1">
      <c r="A88" s="85">
        <v>34</v>
      </c>
      <c r="B88" s="23" t="s">
        <v>86</v>
      </c>
      <c r="C88" s="11" t="s">
        <v>111</v>
      </c>
      <c r="D88" s="11" t="s">
        <v>51</v>
      </c>
      <c r="E88" s="42" t="s">
        <v>53</v>
      </c>
      <c r="F88" s="247">
        <v>20</v>
      </c>
      <c r="G88" s="31">
        <v>20</v>
      </c>
      <c r="H88" s="170">
        <f t="shared" si="16"/>
        <v>75</v>
      </c>
      <c r="I88" s="248">
        <v>3</v>
      </c>
      <c r="J88" s="243"/>
      <c r="K88" s="126"/>
      <c r="L88" s="127"/>
      <c r="M88" s="125"/>
      <c r="N88" s="126"/>
      <c r="O88" s="127"/>
      <c r="P88" s="40"/>
      <c r="Q88" s="11"/>
      <c r="R88" s="42"/>
      <c r="S88" s="36"/>
      <c r="T88" s="11"/>
      <c r="U88" s="38"/>
      <c r="V88" s="40"/>
      <c r="W88" s="11"/>
      <c r="X88" s="42"/>
      <c r="Y88" s="36"/>
      <c r="Z88" s="11">
        <v>20</v>
      </c>
      <c r="AA88" s="59">
        <v>3</v>
      </c>
      <c r="AB88" s="17"/>
      <c r="AC88" s="17"/>
      <c r="AD88" s="17"/>
      <c r="AE88" s="15"/>
      <c r="AF88" s="15"/>
      <c r="AG88" s="15"/>
    </row>
    <row r="89" spans="1:33" s="5" customFormat="1">
      <c r="A89" s="85">
        <v>35</v>
      </c>
      <c r="B89" s="23" t="s">
        <v>127</v>
      </c>
      <c r="C89" s="12" t="s">
        <v>111</v>
      </c>
      <c r="D89" s="12" t="s">
        <v>51</v>
      </c>
      <c r="E89" s="47" t="s">
        <v>58</v>
      </c>
      <c r="F89" s="247">
        <v>30</v>
      </c>
      <c r="G89" s="31">
        <v>30</v>
      </c>
      <c r="H89" s="170">
        <f t="shared" si="16"/>
        <v>75</v>
      </c>
      <c r="I89" s="248">
        <v>3</v>
      </c>
      <c r="J89" s="243"/>
      <c r="K89" s="126"/>
      <c r="L89" s="127"/>
      <c r="M89" s="125"/>
      <c r="N89" s="126"/>
      <c r="O89" s="127"/>
      <c r="P89" s="40"/>
      <c r="Q89" s="11"/>
      <c r="R89" s="42"/>
      <c r="S89" s="36"/>
      <c r="T89" s="11"/>
      <c r="U89" s="38"/>
      <c r="V89" s="40"/>
      <c r="W89" s="11"/>
      <c r="X89" s="42"/>
      <c r="Y89" s="36"/>
      <c r="Z89" s="11">
        <v>30</v>
      </c>
      <c r="AA89" s="59">
        <v>3</v>
      </c>
      <c r="AB89" s="17"/>
      <c r="AC89" s="17"/>
      <c r="AD89" s="17"/>
      <c r="AE89" s="15"/>
      <c r="AF89" s="15"/>
      <c r="AG89" s="15"/>
    </row>
    <row r="90" spans="1:33" s="5" customFormat="1">
      <c r="A90" s="85">
        <v>36</v>
      </c>
      <c r="B90" s="23" t="s">
        <v>87</v>
      </c>
      <c r="C90" s="12" t="s">
        <v>111</v>
      </c>
      <c r="D90" s="12" t="s">
        <v>51</v>
      </c>
      <c r="E90" s="47" t="s">
        <v>52</v>
      </c>
      <c r="F90" s="247">
        <v>15</v>
      </c>
      <c r="G90" s="31">
        <v>0</v>
      </c>
      <c r="H90" s="170">
        <f t="shared" si="16"/>
        <v>25</v>
      </c>
      <c r="I90" s="248">
        <v>1</v>
      </c>
      <c r="J90" s="243"/>
      <c r="K90" s="126"/>
      <c r="L90" s="127"/>
      <c r="M90" s="125"/>
      <c r="N90" s="126"/>
      <c r="O90" s="127"/>
      <c r="P90" s="40"/>
      <c r="Q90" s="11"/>
      <c r="R90" s="42"/>
      <c r="S90" s="36"/>
      <c r="T90" s="11"/>
      <c r="U90" s="38"/>
      <c r="V90" s="40">
        <v>15</v>
      </c>
      <c r="W90" s="11"/>
      <c r="X90" s="42">
        <v>1</v>
      </c>
      <c r="Y90" s="36"/>
      <c r="Z90" s="11"/>
      <c r="AA90" s="59"/>
      <c r="AB90" s="17"/>
      <c r="AC90" s="17"/>
      <c r="AD90" s="17"/>
      <c r="AE90" s="15"/>
      <c r="AF90" s="15"/>
      <c r="AG90" s="15"/>
    </row>
    <row r="91" spans="1:33" s="5" customFormat="1">
      <c r="A91" s="85">
        <v>37</v>
      </c>
      <c r="B91" s="27" t="s">
        <v>114</v>
      </c>
      <c r="C91" s="12" t="s">
        <v>111</v>
      </c>
      <c r="D91" s="12" t="s">
        <v>51</v>
      </c>
      <c r="E91" s="47" t="s">
        <v>53</v>
      </c>
      <c r="F91" s="247">
        <v>20</v>
      </c>
      <c r="G91" s="31">
        <v>20</v>
      </c>
      <c r="H91" s="170">
        <f t="shared" si="16"/>
        <v>50</v>
      </c>
      <c r="I91" s="248">
        <v>2</v>
      </c>
      <c r="J91" s="243"/>
      <c r="K91" s="126"/>
      <c r="L91" s="127"/>
      <c r="M91" s="125"/>
      <c r="N91" s="126"/>
      <c r="O91" s="127"/>
      <c r="P91" s="40"/>
      <c r="Q91" s="11">
        <v>20</v>
      </c>
      <c r="R91" s="42">
        <v>2</v>
      </c>
      <c r="S91" s="36"/>
      <c r="T91" s="11"/>
      <c r="U91" s="38"/>
      <c r="V91" s="40"/>
      <c r="W91" s="11"/>
      <c r="X91" s="42"/>
      <c r="Y91" s="36"/>
      <c r="Z91" s="11"/>
      <c r="AA91" s="59"/>
      <c r="AB91" s="17"/>
      <c r="AC91" s="17"/>
      <c r="AD91" s="17"/>
      <c r="AE91" s="15"/>
      <c r="AF91" s="15"/>
      <c r="AG91" s="15"/>
    </row>
    <row r="92" spans="1:33" s="5" customFormat="1">
      <c r="A92" s="85">
        <v>38</v>
      </c>
      <c r="B92" s="21" t="s">
        <v>88</v>
      </c>
      <c r="C92" s="11" t="s">
        <v>111</v>
      </c>
      <c r="D92" s="11" t="s">
        <v>51</v>
      </c>
      <c r="E92" s="42" t="s">
        <v>52</v>
      </c>
      <c r="F92" s="247">
        <v>30</v>
      </c>
      <c r="G92" s="31">
        <v>0</v>
      </c>
      <c r="H92" s="170">
        <f t="shared" si="16"/>
        <v>75</v>
      </c>
      <c r="I92" s="248">
        <v>3</v>
      </c>
      <c r="J92" s="243"/>
      <c r="K92" s="126"/>
      <c r="L92" s="127"/>
      <c r="M92" s="125"/>
      <c r="N92" s="126"/>
      <c r="O92" s="127"/>
      <c r="P92" s="40"/>
      <c r="Q92" s="11"/>
      <c r="R92" s="42"/>
      <c r="S92" s="36"/>
      <c r="T92" s="11"/>
      <c r="U92" s="38"/>
      <c r="V92" s="40"/>
      <c r="W92" s="11"/>
      <c r="X92" s="42"/>
      <c r="Y92" s="36"/>
      <c r="Z92" s="11">
        <v>30</v>
      </c>
      <c r="AA92" s="59">
        <v>3</v>
      </c>
      <c r="AB92" s="17"/>
      <c r="AC92" s="17"/>
      <c r="AD92" s="17"/>
      <c r="AE92" s="15"/>
      <c r="AF92" s="15"/>
      <c r="AG92" s="15"/>
    </row>
    <row r="93" spans="1:33" s="5" customFormat="1">
      <c r="A93" s="85">
        <v>39</v>
      </c>
      <c r="B93" s="21" t="s">
        <v>76</v>
      </c>
      <c r="C93" s="34" t="s">
        <v>111</v>
      </c>
      <c r="D93" s="34" t="s">
        <v>51</v>
      </c>
      <c r="E93" s="48" t="s">
        <v>58</v>
      </c>
      <c r="F93" s="247">
        <v>30</v>
      </c>
      <c r="G93" s="31">
        <v>30</v>
      </c>
      <c r="H93" s="170">
        <f t="shared" si="16"/>
        <v>75</v>
      </c>
      <c r="I93" s="248">
        <v>3</v>
      </c>
      <c r="J93" s="243"/>
      <c r="K93" s="126"/>
      <c r="L93" s="127"/>
      <c r="M93" s="125"/>
      <c r="N93" s="126"/>
      <c r="O93" s="127"/>
      <c r="P93" s="40"/>
      <c r="Q93" s="11"/>
      <c r="R93" s="42"/>
      <c r="S93" s="36"/>
      <c r="T93" s="11">
        <v>30</v>
      </c>
      <c r="U93" s="38">
        <v>3</v>
      </c>
      <c r="V93" s="40"/>
      <c r="W93" s="11"/>
      <c r="X93" s="42"/>
      <c r="Y93" s="36"/>
      <c r="Z93" s="11"/>
      <c r="AA93" s="59"/>
      <c r="AB93" s="17"/>
      <c r="AC93" s="17"/>
      <c r="AD93" s="17"/>
      <c r="AE93" s="15"/>
      <c r="AF93" s="15"/>
      <c r="AG93" s="15"/>
    </row>
    <row r="94" spans="1:33" s="5" customFormat="1">
      <c r="A94" s="85">
        <v>40</v>
      </c>
      <c r="B94" s="30" t="s">
        <v>124</v>
      </c>
      <c r="C94" s="11" t="s">
        <v>111</v>
      </c>
      <c r="D94" s="11" t="s">
        <v>51</v>
      </c>
      <c r="E94" s="42" t="s">
        <v>58</v>
      </c>
      <c r="F94" s="247">
        <v>30</v>
      </c>
      <c r="G94" s="31">
        <v>30</v>
      </c>
      <c r="H94" s="170">
        <f t="shared" si="16"/>
        <v>75</v>
      </c>
      <c r="I94" s="248">
        <v>3</v>
      </c>
      <c r="J94" s="243"/>
      <c r="K94" s="126"/>
      <c r="L94" s="127"/>
      <c r="M94" s="125"/>
      <c r="N94" s="126"/>
      <c r="O94" s="127"/>
      <c r="P94" s="40"/>
      <c r="Q94" s="11"/>
      <c r="R94" s="42"/>
      <c r="S94" s="36"/>
      <c r="T94" s="11"/>
      <c r="U94" s="38"/>
      <c r="V94" s="40"/>
      <c r="W94" s="11"/>
      <c r="X94" s="42"/>
      <c r="Y94" s="36"/>
      <c r="Z94" s="11">
        <v>30</v>
      </c>
      <c r="AA94" s="59">
        <v>3</v>
      </c>
      <c r="AB94" s="17"/>
      <c r="AC94" s="17"/>
      <c r="AD94" s="17"/>
      <c r="AE94" s="15"/>
      <c r="AF94" s="15"/>
      <c r="AG94" s="15"/>
    </row>
    <row r="95" spans="1:33" s="5" customFormat="1">
      <c r="A95" s="85">
        <v>41</v>
      </c>
      <c r="B95" s="21" t="s">
        <v>89</v>
      </c>
      <c r="C95" s="34" t="s">
        <v>111</v>
      </c>
      <c r="D95" s="34" t="s">
        <v>51</v>
      </c>
      <c r="E95" s="48" t="s">
        <v>104</v>
      </c>
      <c r="F95" s="247">
        <v>60</v>
      </c>
      <c r="G95" s="31">
        <v>30</v>
      </c>
      <c r="H95" s="170">
        <f t="shared" si="16"/>
        <v>150</v>
      </c>
      <c r="I95" s="248">
        <v>6</v>
      </c>
      <c r="J95" s="243"/>
      <c r="K95" s="126"/>
      <c r="L95" s="127"/>
      <c r="M95" s="125"/>
      <c r="N95" s="126"/>
      <c r="O95" s="127"/>
      <c r="P95" s="46">
        <v>30</v>
      </c>
      <c r="Q95" s="12">
        <v>30</v>
      </c>
      <c r="R95" s="47">
        <v>6</v>
      </c>
      <c r="S95" s="36"/>
      <c r="T95" s="11"/>
      <c r="U95" s="38"/>
      <c r="V95" s="40"/>
      <c r="W95" s="11"/>
      <c r="X95" s="42"/>
      <c r="Y95" s="36"/>
      <c r="Z95" s="11"/>
      <c r="AA95" s="59"/>
      <c r="AB95" s="17"/>
      <c r="AC95" s="17"/>
      <c r="AD95" s="17"/>
      <c r="AE95" s="15"/>
      <c r="AF95" s="15"/>
      <c r="AG95" s="15"/>
    </row>
    <row r="96" spans="1:33" s="5" customFormat="1">
      <c r="A96" s="85">
        <v>42</v>
      </c>
      <c r="B96" s="21" t="s">
        <v>90</v>
      </c>
      <c r="C96" s="34" t="s">
        <v>111</v>
      </c>
      <c r="D96" s="34" t="s">
        <v>51</v>
      </c>
      <c r="E96" s="48" t="s">
        <v>58</v>
      </c>
      <c r="F96" s="247">
        <v>30</v>
      </c>
      <c r="G96" s="31">
        <v>30</v>
      </c>
      <c r="H96" s="170">
        <f t="shared" si="16"/>
        <v>100</v>
      </c>
      <c r="I96" s="248">
        <v>4</v>
      </c>
      <c r="J96" s="46"/>
      <c r="K96" s="12"/>
      <c r="L96" s="122"/>
      <c r="M96" s="121"/>
      <c r="N96" s="12"/>
      <c r="O96" s="122"/>
      <c r="P96" s="46"/>
      <c r="Q96" s="12"/>
      <c r="R96" s="47"/>
      <c r="S96" s="121"/>
      <c r="T96" s="12"/>
      <c r="U96" s="122"/>
      <c r="V96" s="46"/>
      <c r="W96" s="12">
        <v>30</v>
      </c>
      <c r="X96" s="47">
        <v>4</v>
      </c>
      <c r="Y96" s="121"/>
      <c r="Z96" s="12"/>
      <c r="AA96" s="123"/>
      <c r="AB96" s="17"/>
      <c r="AC96" s="17"/>
      <c r="AD96" s="17"/>
      <c r="AE96" s="15"/>
      <c r="AF96" s="15"/>
      <c r="AG96" s="15"/>
    </row>
    <row r="97" spans="1:33" s="5" customFormat="1">
      <c r="A97" s="85">
        <v>43</v>
      </c>
      <c r="B97" s="21" t="s">
        <v>122</v>
      </c>
      <c r="C97" s="34" t="s">
        <v>111</v>
      </c>
      <c r="D97" s="34" t="s">
        <v>51</v>
      </c>
      <c r="E97" s="48" t="s">
        <v>45</v>
      </c>
      <c r="F97" s="247">
        <v>30</v>
      </c>
      <c r="G97" s="31">
        <v>30</v>
      </c>
      <c r="H97" s="170">
        <f t="shared" si="16"/>
        <v>100</v>
      </c>
      <c r="I97" s="248">
        <v>4</v>
      </c>
      <c r="J97" s="46"/>
      <c r="K97" s="12"/>
      <c r="L97" s="122"/>
      <c r="M97" s="121"/>
      <c r="N97" s="12"/>
      <c r="O97" s="122"/>
      <c r="P97" s="46"/>
      <c r="Q97" s="12"/>
      <c r="R97" s="47"/>
      <c r="S97" s="121"/>
      <c r="T97" s="12">
        <v>30</v>
      </c>
      <c r="U97" s="122">
        <v>4</v>
      </c>
      <c r="V97" s="46"/>
      <c r="W97" s="12"/>
      <c r="X97" s="47"/>
      <c r="Y97" s="121"/>
      <c r="Z97" s="12"/>
      <c r="AA97" s="123"/>
      <c r="AB97" s="17"/>
      <c r="AC97" s="17"/>
      <c r="AD97" s="17"/>
      <c r="AE97" s="15"/>
      <c r="AF97" s="15"/>
      <c r="AG97" s="15"/>
    </row>
    <row r="98" spans="1:33" s="5" customFormat="1">
      <c r="A98" s="85">
        <v>44</v>
      </c>
      <c r="B98" s="21" t="s">
        <v>91</v>
      </c>
      <c r="C98" s="34" t="s">
        <v>111</v>
      </c>
      <c r="D98" s="34" t="s">
        <v>51</v>
      </c>
      <c r="E98" s="48" t="s">
        <v>58</v>
      </c>
      <c r="F98" s="247">
        <v>30</v>
      </c>
      <c r="G98" s="31">
        <v>30</v>
      </c>
      <c r="H98" s="170">
        <f t="shared" si="16"/>
        <v>75</v>
      </c>
      <c r="I98" s="248">
        <v>3</v>
      </c>
      <c r="J98" s="46"/>
      <c r="K98" s="12"/>
      <c r="L98" s="122"/>
      <c r="M98" s="121"/>
      <c r="N98" s="12"/>
      <c r="O98" s="122"/>
      <c r="P98" s="46"/>
      <c r="Q98" s="12"/>
      <c r="R98" s="47"/>
      <c r="S98" s="121"/>
      <c r="T98" s="12"/>
      <c r="U98" s="122"/>
      <c r="V98" s="46"/>
      <c r="W98" s="12">
        <v>30</v>
      </c>
      <c r="X98" s="47">
        <v>3</v>
      </c>
      <c r="Y98" s="121"/>
      <c r="Z98" s="12"/>
      <c r="AA98" s="123"/>
      <c r="AB98" s="17"/>
      <c r="AC98" s="17"/>
      <c r="AD98" s="17"/>
      <c r="AE98" s="15"/>
      <c r="AF98" s="15"/>
      <c r="AG98" s="15"/>
    </row>
    <row r="99" spans="1:33" s="5" customFormat="1">
      <c r="A99" s="85">
        <v>45</v>
      </c>
      <c r="B99" s="30" t="s">
        <v>123</v>
      </c>
      <c r="C99" s="11" t="s">
        <v>111</v>
      </c>
      <c r="D99" s="11" t="s">
        <v>51</v>
      </c>
      <c r="E99" s="42" t="s">
        <v>53</v>
      </c>
      <c r="F99" s="247">
        <v>30</v>
      </c>
      <c r="G99" s="31">
        <v>30</v>
      </c>
      <c r="H99" s="170">
        <f t="shared" si="16"/>
        <v>50</v>
      </c>
      <c r="I99" s="248">
        <v>2</v>
      </c>
      <c r="J99" s="46"/>
      <c r="K99" s="12"/>
      <c r="L99" s="122"/>
      <c r="M99" s="121"/>
      <c r="N99" s="12"/>
      <c r="O99" s="122"/>
      <c r="P99" s="46"/>
      <c r="Q99" s="12"/>
      <c r="R99" s="47"/>
      <c r="S99" s="121"/>
      <c r="T99" s="12"/>
      <c r="U99" s="122"/>
      <c r="V99" s="46"/>
      <c r="W99" s="12">
        <v>30</v>
      </c>
      <c r="X99" s="47">
        <v>2</v>
      </c>
      <c r="Y99" s="121"/>
      <c r="Z99" s="12"/>
      <c r="AA99" s="123"/>
      <c r="AB99" s="17"/>
      <c r="AC99" s="17"/>
      <c r="AD99" s="17"/>
      <c r="AE99" s="15"/>
      <c r="AF99" s="15"/>
      <c r="AG99" s="15"/>
    </row>
    <row r="100" spans="1:33" s="5" customFormat="1" ht="16.5" thickBot="1">
      <c r="A100" s="87">
        <v>46</v>
      </c>
      <c r="B100" s="114" t="s">
        <v>92</v>
      </c>
      <c r="C100" s="113" t="s">
        <v>111</v>
      </c>
      <c r="D100" s="113" t="s">
        <v>51</v>
      </c>
      <c r="E100" s="112" t="s">
        <v>58</v>
      </c>
      <c r="F100" s="249">
        <v>30</v>
      </c>
      <c r="G100" s="118">
        <v>30</v>
      </c>
      <c r="H100" s="144">
        <f t="shared" si="16"/>
        <v>100</v>
      </c>
      <c r="I100" s="250">
        <v>4</v>
      </c>
      <c r="J100" s="158"/>
      <c r="K100" s="44"/>
      <c r="L100" s="151"/>
      <c r="M100" s="157"/>
      <c r="N100" s="44"/>
      <c r="O100" s="151"/>
      <c r="P100" s="158"/>
      <c r="Q100" s="44"/>
      <c r="R100" s="159"/>
      <c r="S100" s="157"/>
      <c r="T100" s="44"/>
      <c r="U100" s="151"/>
      <c r="V100" s="158"/>
      <c r="W100" s="44"/>
      <c r="X100" s="159"/>
      <c r="Y100" s="157"/>
      <c r="Z100" s="44">
        <v>30</v>
      </c>
      <c r="AA100" s="160">
        <v>4</v>
      </c>
      <c r="AB100" s="17"/>
      <c r="AC100" s="17"/>
      <c r="AD100" s="17"/>
      <c r="AE100" s="15"/>
      <c r="AF100" s="15"/>
      <c r="AG100" s="15"/>
    </row>
    <row r="101" spans="1:33" s="5" customFormat="1" ht="17.25" thickTop="1" thickBot="1">
      <c r="A101" s="318" t="s">
        <v>131</v>
      </c>
      <c r="B101" s="319"/>
      <c r="C101" s="172">
        <f t="shared" ref="C101:O101" si="17">SUM(C102:C121)</f>
        <v>0</v>
      </c>
      <c r="D101" s="172">
        <f t="shared" si="17"/>
        <v>0</v>
      </c>
      <c r="E101" s="172">
        <f t="shared" si="17"/>
        <v>0</v>
      </c>
      <c r="F101" s="56">
        <f>SUM(F102:F121)</f>
        <v>630</v>
      </c>
      <c r="G101" s="171">
        <f>SUM(G102:G121)</f>
        <v>450</v>
      </c>
      <c r="H101" s="171">
        <f>SUM(H102:H121)</f>
        <v>1675</v>
      </c>
      <c r="I101" s="176">
        <f>SUM(I102:I121)</f>
        <v>67</v>
      </c>
      <c r="J101" s="175">
        <f t="shared" si="17"/>
        <v>0</v>
      </c>
      <c r="K101" s="171">
        <f t="shared" si="17"/>
        <v>0</v>
      </c>
      <c r="L101" s="174">
        <f t="shared" si="17"/>
        <v>0</v>
      </c>
      <c r="M101" s="173">
        <f t="shared" si="17"/>
        <v>0</v>
      </c>
      <c r="N101" s="171">
        <f t="shared" si="17"/>
        <v>0</v>
      </c>
      <c r="O101" s="174">
        <f t="shared" si="17"/>
        <v>0</v>
      </c>
      <c r="P101" s="175">
        <f t="shared" ref="P101:AA101" si="18">SUM(P102:P121)</f>
        <v>60</v>
      </c>
      <c r="Q101" s="171">
        <f t="shared" si="18"/>
        <v>90</v>
      </c>
      <c r="R101" s="172">
        <f t="shared" si="18"/>
        <v>16</v>
      </c>
      <c r="S101" s="173">
        <f t="shared" si="18"/>
        <v>106</v>
      </c>
      <c r="T101" s="171">
        <f t="shared" si="18"/>
        <v>30</v>
      </c>
      <c r="U101" s="174">
        <f t="shared" si="18"/>
        <v>14</v>
      </c>
      <c r="V101" s="175">
        <f t="shared" si="18"/>
        <v>0</v>
      </c>
      <c r="W101" s="171">
        <f t="shared" si="18"/>
        <v>150</v>
      </c>
      <c r="X101" s="172">
        <f t="shared" si="18"/>
        <v>15</v>
      </c>
      <c r="Y101" s="173">
        <f t="shared" si="18"/>
        <v>14</v>
      </c>
      <c r="Z101" s="171">
        <f t="shared" si="18"/>
        <v>180</v>
      </c>
      <c r="AA101" s="176">
        <f t="shared" si="18"/>
        <v>22</v>
      </c>
      <c r="AB101" s="17"/>
      <c r="AC101" s="17"/>
      <c r="AD101" s="17"/>
      <c r="AE101" s="15"/>
      <c r="AF101" s="15"/>
      <c r="AG101" s="15"/>
    </row>
    <row r="102" spans="1:33" s="5" customFormat="1" ht="16.5" thickTop="1">
      <c r="A102" s="270">
        <v>25</v>
      </c>
      <c r="B102" s="117" t="s">
        <v>133</v>
      </c>
      <c r="C102" s="271" t="s">
        <v>111</v>
      </c>
      <c r="D102" s="271" t="s">
        <v>51</v>
      </c>
      <c r="E102" s="272" t="s">
        <v>104</v>
      </c>
      <c r="F102" s="245">
        <v>60</v>
      </c>
      <c r="G102" s="183">
        <v>30</v>
      </c>
      <c r="H102" s="273">
        <f>25*I102</f>
        <v>150</v>
      </c>
      <c r="I102" s="274">
        <v>6</v>
      </c>
      <c r="J102" s="275"/>
      <c r="K102" s="276"/>
      <c r="L102" s="272"/>
      <c r="M102" s="277"/>
      <c r="N102" s="49"/>
      <c r="O102" s="278"/>
      <c r="P102" s="279">
        <v>30</v>
      </c>
      <c r="Q102" s="49">
        <v>30</v>
      </c>
      <c r="R102" s="280">
        <v>6</v>
      </c>
      <c r="S102" s="277"/>
      <c r="T102" s="49"/>
      <c r="U102" s="278"/>
      <c r="V102" s="279"/>
      <c r="W102" s="49"/>
      <c r="X102" s="280"/>
      <c r="Y102" s="277"/>
      <c r="Z102" s="49"/>
      <c r="AA102" s="281"/>
      <c r="AB102" s="17"/>
      <c r="AC102" s="17"/>
      <c r="AD102" s="17"/>
      <c r="AE102" s="15"/>
      <c r="AF102" s="15"/>
      <c r="AG102" s="15"/>
    </row>
    <row r="103" spans="1:33" s="5" customFormat="1">
      <c r="A103" s="85">
        <v>26</v>
      </c>
      <c r="B103" s="22" t="s">
        <v>134</v>
      </c>
      <c r="C103" s="282" t="s">
        <v>111</v>
      </c>
      <c r="D103" s="282" t="s">
        <v>51</v>
      </c>
      <c r="E103" s="283" t="s">
        <v>52</v>
      </c>
      <c r="F103" s="247">
        <v>30</v>
      </c>
      <c r="G103" s="31">
        <v>0</v>
      </c>
      <c r="H103" s="284">
        <f t="shared" ref="H103:H121" si="19">25*I103</f>
        <v>75</v>
      </c>
      <c r="I103" s="285">
        <v>3</v>
      </c>
      <c r="J103" s="286"/>
      <c r="K103" s="287"/>
      <c r="L103" s="288"/>
      <c r="M103" s="121"/>
      <c r="N103" s="12"/>
      <c r="O103" s="122"/>
      <c r="P103" s="46"/>
      <c r="Q103" s="12"/>
      <c r="R103" s="47"/>
      <c r="S103" s="121">
        <v>30</v>
      </c>
      <c r="T103" s="12"/>
      <c r="U103" s="122">
        <v>3</v>
      </c>
      <c r="V103" s="46"/>
      <c r="W103" s="12"/>
      <c r="X103" s="47"/>
      <c r="Y103" s="121"/>
      <c r="Z103" s="12"/>
      <c r="AA103" s="123"/>
      <c r="AB103" s="17"/>
      <c r="AC103" s="17"/>
      <c r="AD103" s="17"/>
      <c r="AE103" s="15"/>
      <c r="AF103" s="15"/>
      <c r="AG103" s="15"/>
    </row>
    <row r="104" spans="1:33" s="5" customFormat="1">
      <c r="A104" s="85">
        <v>27</v>
      </c>
      <c r="B104" s="22" t="s">
        <v>135</v>
      </c>
      <c r="C104" s="282" t="s">
        <v>111</v>
      </c>
      <c r="D104" s="282" t="s">
        <v>51</v>
      </c>
      <c r="E104" s="283" t="s">
        <v>52</v>
      </c>
      <c r="F104" s="247">
        <v>30</v>
      </c>
      <c r="G104" s="31">
        <v>0</v>
      </c>
      <c r="H104" s="284">
        <f t="shared" si="19"/>
        <v>75</v>
      </c>
      <c r="I104" s="285">
        <v>3</v>
      </c>
      <c r="J104" s="286"/>
      <c r="K104" s="287"/>
      <c r="L104" s="288"/>
      <c r="M104" s="121"/>
      <c r="N104" s="12"/>
      <c r="O104" s="122"/>
      <c r="P104" s="46"/>
      <c r="Q104" s="12"/>
      <c r="R104" s="47"/>
      <c r="S104" s="121">
        <v>30</v>
      </c>
      <c r="T104" s="12"/>
      <c r="U104" s="122">
        <v>3</v>
      </c>
      <c r="V104" s="46"/>
      <c r="W104" s="12"/>
      <c r="X104" s="47"/>
      <c r="Y104" s="121"/>
      <c r="Z104" s="12"/>
      <c r="AA104" s="123"/>
      <c r="AB104" s="17"/>
      <c r="AC104" s="17"/>
      <c r="AD104" s="17"/>
      <c r="AE104" s="15"/>
      <c r="AF104" s="15"/>
      <c r="AG104" s="15"/>
    </row>
    <row r="105" spans="1:33" s="5" customFormat="1">
      <c r="A105" s="85">
        <v>28</v>
      </c>
      <c r="B105" s="22" t="s">
        <v>136</v>
      </c>
      <c r="C105" s="282" t="s">
        <v>111</v>
      </c>
      <c r="D105" s="282" t="s">
        <v>51</v>
      </c>
      <c r="E105" s="283" t="s">
        <v>58</v>
      </c>
      <c r="F105" s="247">
        <v>30</v>
      </c>
      <c r="G105" s="31">
        <v>30</v>
      </c>
      <c r="H105" s="284">
        <f t="shared" si="19"/>
        <v>75</v>
      </c>
      <c r="I105" s="285">
        <v>3</v>
      </c>
      <c r="J105" s="286"/>
      <c r="K105" s="287"/>
      <c r="L105" s="288"/>
      <c r="M105" s="121"/>
      <c r="N105" s="12"/>
      <c r="O105" s="122"/>
      <c r="P105" s="46"/>
      <c r="Q105" s="12"/>
      <c r="R105" s="47"/>
      <c r="S105" s="121"/>
      <c r="T105" s="12"/>
      <c r="U105" s="122"/>
      <c r="V105" s="46"/>
      <c r="W105" s="12"/>
      <c r="X105" s="47"/>
      <c r="Y105" s="121"/>
      <c r="Z105" s="12">
        <v>30</v>
      </c>
      <c r="AA105" s="123">
        <v>3</v>
      </c>
      <c r="AB105" s="17"/>
      <c r="AC105" s="17"/>
      <c r="AD105" s="17"/>
      <c r="AE105" s="15"/>
      <c r="AF105" s="15"/>
      <c r="AG105" s="15"/>
    </row>
    <row r="106" spans="1:33" s="5" customFormat="1">
      <c r="A106" s="85">
        <v>29</v>
      </c>
      <c r="B106" s="22" t="s">
        <v>137</v>
      </c>
      <c r="C106" s="282" t="s">
        <v>111</v>
      </c>
      <c r="D106" s="282" t="s">
        <v>51</v>
      </c>
      <c r="E106" s="283" t="s">
        <v>58</v>
      </c>
      <c r="F106" s="247">
        <v>30</v>
      </c>
      <c r="G106" s="31">
        <v>30</v>
      </c>
      <c r="H106" s="284">
        <f t="shared" si="19"/>
        <v>75</v>
      </c>
      <c r="I106" s="285">
        <v>3</v>
      </c>
      <c r="J106" s="286"/>
      <c r="K106" s="287"/>
      <c r="L106" s="288"/>
      <c r="M106" s="121"/>
      <c r="N106" s="12"/>
      <c r="O106" s="122"/>
      <c r="P106" s="46"/>
      <c r="Q106" s="12"/>
      <c r="R106" s="47"/>
      <c r="S106" s="121"/>
      <c r="T106" s="12"/>
      <c r="U106" s="122"/>
      <c r="V106" s="46"/>
      <c r="W106" s="12">
        <v>30</v>
      </c>
      <c r="X106" s="47">
        <v>3</v>
      </c>
      <c r="Y106" s="121"/>
      <c r="Z106" s="12"/>
      <c r="AA106" s="123"/>
      <c r="AB106" s="17"/>
      <c r="AC106" s="17"/>
      <c r="AD106" s="17"/>
      <c r="AE106" s="15"/>
      <c r="AF106" s="15"/>
      <c r="AG106" s="15"/>
    </row>
    <row r="107" spans="1:33" s="5" customFormat="1">
      <c r="A107" s="85">
        <v>30</v>
      </c>
      <c r="B107" s="22" t="s">
        <v>138</v>
      </c>
      <c r="C107" s="282" t="s">
        <v>111</v>
      </c>
      <c r="D107" s="282" t="s">
        <v>51</v>
      </c>
      <c r="E107" s="283" t="s">
        <v>58</v>
      </c>
      <c r="F107" s="247">
        <v>30</v>
      </c>
      <c r="G107" s="31">
        <v>30</v>
      </c>
      <c r="H107" s="284">
        <f t="shared" si="19"/>
        <v>75</v>
      </c>
      <c r="I107" s="285">
        <v>3</v>
      </c>
      <c r="J107" s="286"/>
      <c r="K107" s="287"/>
      <c r="L107" s="288"/>
      <c r="M107" s="121"/>
      <c r="N107" s="12"/>
      <c r="O107" s="122"/>
      <c r="P107" s="46"/>
      <c r="Q107" s="12"/>
      <c r="R107" s="47"/>
      <c r="S107" s="121"/>
      <c r="T107" s="12">
        <v>30</v>
      </c>
      <c r="U107" s="122">
        <v>3</v>
      </c>
      <c r="V107" s="46"/>
      <c r="W107" s="12"/>
      <c r="X107" s="47"/>
      <c r="Y107" s="121"/>
      <c r="Z107" s="12"/>
      <c r="AA107" s="123"/>
      <c r="AB107" s="17"/>
      <c r="AC107" s="17"/>
      <c r="AD107" s="17"/>
      <c r="AE107" s="15"/>
      <c r="AF107" s="15"/>
      <c r="AG107" s="15"/>
    </row>
    <row r="108" spans="1:33" s="5" customFormat="1">
      <c r="A108" s="85">
        <v>31</v>
      </c>
      <c r="B108" s="22" t="s">
        <v>139</v>
      </c>
      <c r="C108" s="282" t="s">
        <v>111</v>
      </c>
      <c r="D108" s="282" t="s">
        <v>51</v>
      </c>
      <c r="E108" s="283" t="s">
        <v>45</v>
      </c>
      <c r="F108" s="247">
        <v>30</v>
      </c>
      <c r="G108" s="31">
        <v>30</v>
      </c>
      <c r="H108" s="284">
        <f t="shared" si="19"/>
        <v>100</v>
      </c>
      <c r="I108" s="285">
        <v>4</v>
      </c>
      <c r="J108" s="286"/>
      <c r="K108" s="287"/>
      <c r="L108" s="288"/>
      <c r="M108" s="121"/>
      <c r="N108" s="12"/>
      <c r="O108" s="122"/>
      <c r="P108" s="46"/>
      <c r="Q108" s="12">
        <v>30</v>
      </c>
      <c r="R108" s="47">
        <v>4</v>
      </c>
      <c r="S108" s="121"/>
      <c r="T108" s="12"/>
      <c r="U108" s="122"/>
      <c r="V108" s="46"/>
      <c r="W108" s="12"/>
      <c r="X108" s="47"/>
      <c r="Y108" s="121"/>
      <c r="Z108" s="12"/>
      <c r="AA108" s="123"/>
      <c r="AB108" s="17"/>
      <c r="AC108" s="17"/>
      <c r="AD108" s="17"/>
      <c r="AE108" s="15"/>
      <c r="AF108" s="15"/>
      <c r="AG108" s="15"/>
    </row>
    <row r="109" spans="1:33" s="5" customFormat="1">
      <c r="A109" s="85">
        <v>32</v>
      </c>
      <c r="B109" s="22" t="s">
        <v>140</v>
      </c>
      <c r="C109" s="282" t="s">
        <v>111</v>
      </c>
      <c r="D109" s="282" t="s">
        <v>51</v>
      </c>
      <c r="E109" s="283" t="s">
        <v>52</v>
      </c>
      <c r="F109" s="247">
        <v>30</v>
      </c>
      <c r="G109" s="31">
        <v>0</v>
      </c>
      <c r="H109" s="284">
        <f t="shared" si="19"/>
        <v>75</v>
      </c>
      <c r="I109" s="285">
        <v>3</v>
      </c>
      <c r="J109" s="286"/>
      <c r="K109" s="287"/>
      <c r="L109" s="288"/>
      <c r="M109" s="121"/>
      <c r="N109" s="12"/>
      <c r="O109" s="122"/>
      <c r="P109" s="46"/>
      <c r="Q109" s="12"/>
      <c r="R109" s="47"/>
      <c r="S109" s="121">
        <v>30</v>
      </c>
      <c r="T109" s="12"/>
      <c r="U109" s="122">
        <v>3</v>
      </c>
      <c r="V109" s="46"/>
      <c r="W109" s="12"/>
      <c r="X109" s="47"/>
      <c r="Y109" s="121"/>
      <c r="Z109" s="12"/>
      <c r="AA109" s="123"/>
      <c r="AB109" s="17"/>
      <c r="AC109" s="17"/>
      <c r="AD109" s="17"/>
      <c r="AE109" s="15"/>
      <c r="AF109" s="15"/>
      <c r="AG109" s="15"/>
    </row>
    <row r="110" spans="1:33" s="5" customFormat="1">
      <c r="A110" s="85">
        <v>33</v>
      </c>
      <c r="B110" s="22" t="s">
        <v>141</v>
      </c>
      <c r="C110" s="282" t="s">
        <v>111</v>
      </c>
      <c r="D110" s="282" t="s">
        <v>51</v>
      </c>
      <c r="E110" s="283" t="s">
        <v>58</v>
      </c>
      <c r="F110" s="247">
        <v>30</v>
      </c>
      <c r="G110" s="31">
        <v>30</v>
      </c>
      <c r="H110" s="284">
        <f t="shared" si="19"/>
        <v>75</v>
      </c>
      <c r="I110" s="285">
        <v>3</v>
      </c>
      <c r="J110" s="286"/>
      <c r="K110" s="287"/>
      <c r="L110" s="288"/>
      <c r="M110" s="121"/>
      <c r="N110" s="12"/>
      <c r="O110" s="122"/>
      <c r="P110" s="46"/>
      <c r="Q110" s="12"/>
      <c r="R110" s="47"/>
      <c r="S110" s="121"/>
      <c r="T110" s="12"/>
      <c r="U110" s="122"/>
      <c r="V110" s="46"/>
      <c r="W110" s="12"/>
      <c r="X110" s="47"/>
      <c r="Y110" s="121"/>
      <c r="Z110" s="12">
        <v>30</v>
      </c>
      <c r="AA110" s="123">
        <v>3</v>
      </c>
      <c r="AB110" s="17"/>
      <c r="AC110" s="17"/>
      <c r="AD110" s="17"/>
      <c r="AE110" s="15"/>
      <c r="AF110" s="15"/>
      <c r="AG110" s="15"/>
    </row>
    <row r="111" spans="1:33" s="5" customFormat="1">
      <c r="A111" s="85">
        <v>34</v>
      </c>
      <c r="B111" s="23" t="s">
        <v>142</v>
      </c>
      <c r="C111" s="282" t="s">
        <v>111</v>
      </c>
      <c r="D111" s="282" t="s">
        <v>51</v>
      </c>
      <c r="E111" s="289" t="s">
        <v>58</v>
      </c>
      <c r="F111" s="247">
        <v>30</v>
      </c>
      <c r="G111" s="31">
        <v>30</v>
      </c>
      <c r="H111" s="284">
        <f t="shared" si="19"/>
        <v>100</v>
      </c>
      <c r="I111" s="285">
        <v>4</v>
      </c>
      <c r="J111" s="290"/>
      <c r="K111" s="282"/>
      <c r="L111" s="291"/>
      <c r="M111" s="121"/>
      <c r="N111" s="12"/>
      <c r="O111" s="122"/>
      <c r="P111" s="46"/>
      <c r="Q111" s="12"/>
      <c r="R111" s="47"/>
      <c r="S111" s="121"/>
      <c r="T111" s="12"/>
      <c r="U111" s="122"/>
      <c r="V111" s="46"/>
      <c r="W111" s="12"/>
      <c r="X111" s="47"/>
      <c r="Y111" s="121"/>
      <c r="Z111" s="12">
        <v>30</v>
      </c>
      <c r="AA111" s="123">
        <v>4</v>
      </c>
      <c r="AB111" s="17"/>
      <c r="AC111" s="17"/>
      <c r="AD111" s="17"/>
      <c r="AE111" s="15"/>
      <c r="AF111" s="15"/>
      <c r="AG111" s="15"/>
    </row>
    <row r="112" spans="1:33" s="5" customFormat="1">
      <c r="A112" s="85">
        <v>35</v>
      </c>
      <c r="B112" s="23" t="s">
        <v>143</v>
      </c>
      <c r="C112" s="282" t="s">
        <v>111</v>
      </c>
      <c r="D112" s="282" t="s">
        <v>51</v>
      </c>
      <c r="E112" s="283" t="s">
        <v>104</v>
      </c>
      <c r="F112" s="247">
        <v>30</v>
      </c>
      <c r="G112" s="31">
        <v>16</v>
      </c>
      <c r="H112" s="284">
        <f t="shared" si="19"/>
        <v>100</v>
      </c>
      <c r="I112" s="285">
        <v>4</v>
      </c>
      <c r="J112" s="286"/>
      <c r="K112" s="287"/>
      <c r="L112" s="288"/>
      <c r="M112" s="121"/>
      <c r="N112" s="12"/>
      <c r="O112" s="122"/>
      <c r="P112" s="46"/>
      <c r="Q112" s="12"/>
      <c r="R112" s="47"/>
      <c r="S112" s="121"/>
      <c r="T112" s="12"/>
      <c r="U112" s="122"/>
      <c r="V112" s="46"/>
      <c r="W112" s="12"/>
      <c r="X112" s="47"/>
      <c r="Y112" s="121">
        <v>14</v>
      </c>
      <c r="Z112" s="12">
        <v>16</v>
      </c>
      <c r="AA112" s="123">
        <v>4</v>
      </c>
      <c r="AB112" s="17"/>
      <c r="AC112" s="17"/>
      <c r="AD112" s="17"/>
      <c r="AE112" s="15"/>
      <c r="AF112" s="15"/>
      <c r="AG112" s="15"/>
    </row>
    <row r="113" spans="1:33" s="5" customFormat="1">
      <c r="A113" s="85">
        <v>36</v>
      </c>
      <c r="B113" s="23" t="s">
        <v>144</v>
      </c>
      <c r="C113" s="282" t="s">
        <v>111</v>
      </c>
      <c r="D113" s="282" t="s">
        <v>51</v>
      </c>
      <c r="E113" s="283" t="s">
        <v>45</v>
      </c>
      <c r="F113" s="247">
        <v>30</v>
      </c>
      <c r="G113" s="31">
        <v>30</v>
      </c>
      <c r="H113" s="284">
        <f t="shared" si="19"/>
        <v>75</v>
      </c>
      <c r="I113" s="285">
        <v>3</v>
      </c>
      <c r="J113" s="286"/>
      <c r="K113" s="287"/>
      <c r="L113" s="288"/>
      <c r="M113" s="121"/>
      <c r="N113" s="12"/>
      <c r="O113" s="122"/>
      <c r="P113" s="46"/>
      <c r="Q113" s="12"/>
      <c r="R113" s="47"/>
      <c r="S113" s="121"/>
      <c r="T113" s="12"/>
      <c r="U113" s="122"/>
      <c r="V113" s="46"/>
      <c r="W113" s="12"/>
      <c r="X113" s="47"/>
      <c r="Y113" s="121"/>
      <c r="Z113" s="12">
        <v>30</v>
      </c>
      <c r="AA113" s="123">
        <v>3</v>
      </c>
      <c r="AB113" s="17"/>
      <c r="AC113" s="17"/>
      <c r="AD113" s="17"/>
      <c r="AE113" s="15"/>
      <c r="AF113" s="15"/>
      <c r="AG113" s="15"/>
    </row>
    <row r="114" spans="1:33" s="5" customFormat="1">
      <c r="A114" s="85">
        <v>37</v>
      </c>
      <c r="B114" s="23" t="s">
        <v>173</v>
      </c>
      <c r="C114" s="282" t="s">
        <v>111</v>
      </c>
      <c r="D114" s="282" t="s">
        <v>51</v>
      </c>
      <c r="E114" s="283" t="s">
        <v>58</v>
      </c>
      <c r="F114" s="247">
        <v>30</v>
      </c>
      <c r="G114" s="31">
        <v>30</v>
      </c>
      <c r="H114" s="284">
        <f t="shared" si="19"/>
        <v>75</v>
      </c>
      <c r="I114" s="285">
        <v>3</v>
      </c>
      <c r="J114" s="286"/>
      <c r="K114" s="287"/>
      <c r="L114" s="288"/>
      <c r="M114" s="121"/>
      <c r="N114" s="12"/>
      <c r="O114" s="122"/>
      <c r="P114" s="46"/>
      <c r="Q114" s="12"/>
      <c r="R114" s="47"/>
      <c r="S114" s="121"/>
      <c r="T114" s="12"/>
      <c r="U114" s="122"/>
      <c r="V114" s="46"/>
      <c r="W114" s="12">
        <v>30</v>
      </c>
      <c r="X114" s="47">
        <v>3</v>
      </c>
      <c r="Y114" s="121"/>
      <c r="Z114" s="12"/>
      <c r="AA114" s="123"/>
      <c r="AB114" s="17"/>
      <c r="AC114" s="17"/>
      <c r="AD114" s="17"/>
      <c r="AE114" s="15"/>
      <c r="AF114" s="15"/>
      <c r="AG114" s="15"/>
    </row>
    <row r="115" spans="1:33" s="5" customFormat="1">
      <c r="A115" s="85">
        <v>38</v>
      </c>
      <c r="B115" s="23" t="s">
        <v>145</v>
      </c>
      <c r="C115" s="282" t="s">
        <v>111</v>
      </c>
      <c r="D115" s="282" t="s">
        <v>51</v>
      </c>
      <c r="E115" s="289" t="s">
        <v>58</v>
      </c>
      <c r="F115" s="247">
        <v>30</v>
      </c>
      <c r="G115" s="31">
        <v>30</v>
      </c>
      <c r="H115" s="284">
        <f t="shared" si="19"/>
        <v>100</v>
      </c>
      <c r="I115" s="285">
        <v>4</v>
      </c>
      <c r="J115" s="290"/>
      <c r="K115" s="282"/>
      <c r="L115" s="291"/>
      <c r="M115" s="121"/>
      <c r="N115" s="12"/>
      <c r="O115" s="122"/>
      <c r="P115" s="46"/>
      <c r="Q115" s="12"/>
      <c r="R115" s="47"/>
      <c r="S115" s="121"/>
      <c r="T115" s="12"/>
      <c r="U115" s="122"/>
      <c r="V115" s="46"/>
      <c r="W115" s="12">
        <v>30</v>
      </c>
      <c r="X115" s="47">
        <v>4</v>
      </c>
      <c r="Y115" s="121"/>
      <c r="Z115" s="12"/>
      <c r="AA115" s="123"/>
      <c r="AB115" s="17"/>
      <c r="AC115" s="17"/>
      <c r="AD115" s="17"/>
      <c r="AE115" s="15"/>
      <c r="AF115" s="15"/>
      <c r="AG115" s="15"/>
    </row>
    <row r="116" spans="1:33" s="5" customFormat="1">
      <c r="A116" s="85">
        <v>39</v>
      </c>
      <c r="B116" s="23" t="s">
        <v>146</v>
      </c>
      <c r="C116" s="282" t="s">
        <v>111</v>
      </c>
      <c r="D116" s="282" t="s">
        <v>51</v>
      </c>
      <c r="E116" s="289" t="s">
        <v>52</v>
      </c>
      <c r="F116" s="247">
        <v>16</v>
      </c>
      <c r="G116" s="31">
        <v>0</v>
      </c>
      <c r="H116" s="284">
        <f t="shared" si="19"/>
        <v>50</v>
      </c>
      <c r="I116" s="285">
        <v>2</v>
      </c>
      <c r="J116" s="290"/>
      <c r="K116" s="282"/>
      <c r="L116" s="291"/>
      <c r="M116" s="121"/>
      <c r="N116" s="12"/>
      <c r="O116" s="122"/>
      <c r="P116" s="46"/>
      <c r="Q116" s="12"/>
      <c r="R116" s="47"/>
      <c r="S116" s="121">
        <v>16</v>
      </c>
      <c r="T116" s="12"/>
      <c r="U116" s="122">
        <v>2</v>
      </c>
      <c r="V116" s="46"/>
      <c r="W116" s="12"/>
      <c r="X116" s="47"/>
      <c r="Y116" s="121"/>
      <c r="Z116" s="12"/>
      <c r="AA116" s="123"/>
      <c r="AB116" s="17"/>
      <c r="AC116" s="17"/>
      <c r="AD116" s="17"/>
      <c r="AE116" s="15"/>
      <c r="AF116" s="15"/>
      <c r="AG116" s="15"/>
    </row>
    <row r="117" spans="1:33" s="5" customFormat="1">
      <c r="A117" s="85">
        <v>40</v>
      </c>
      <c r="B117" s="23" t="s">
        <v>147</v>
      </c>
      <c r="C117" s="282" t="s">
        <v>111</v>
      </c>
      <c r="D117" s="282" t="s">
        <v>51</v>
      </c>
      <c r="E117" s="289" t="s">
        <v>58</v>
      </c>
      <c r="F117" s="247">
        <v>30</v>
      </c>
      <c r="G117" s="31">
        <v>30</v>
      </c>
      <c r="H117" s="284">
        <f t="shared" si="19"/>
        <v>75</v>
      </c>
      <c r="I117" s="285">
        <v>3</v>
      </c>
      <c r="J117" s="290"/>
      <c r="K117" s="282"/>
      <c r="L117" s="291"/>
      <c r="M117" s="121"/>
      <c r="N117" s="12"/>
      <c r="O117" s="122"/>
      <c r="P117" s="46"/>
      <c r="Q117" s="12"/>
      <c r="R117" s="47"/>
      <c r="S117" s="121"/>
      <c r="T117" s="12"/>
      <c r="U117" s="122"/>
      <c r="V117" s="46"/>
      <c r="W117" s="12">
        <v>30</v>
      </c>
      <c r="X117" s="47">
        <v>3</v>
      </c>
      <c r="Y117" s="121"/>
      <c r="Z117" s="12"/>
      <c r="AA117" s="123"/>
      <c r="AB117" s="17"/>
      <c r="AC117" s="17"/>
      <c r="AD117" s="17"/>
      <c r="AE117" s="15"/>
      <c r="AF117" s="15"/>
      <c r="AG117" s="15"/>
    </row>
    <row r="118" spans="1:33" s="5" customFormat="1">
      <c r="A118" s="85">
        <v>41</v>
      </c>
      <c r="B118" s="23" t="s">
        <v>148</v>
      </c>
      <c r="C118" s="282" t="s">
        <v>111</v>
      </c>
      <c r="D118" s="282" t="s">
        <v>51</v>
      </c>
      <c r="E118" s="289" t="s">
        <v>58</v>
      </c>
      <c r="F118" s="247">
        <v>14</v>
      </c>
      <c r="G118" s="31">
        <v>14</v>
      </c>
      <c r="H118" s="284">
        <f t="shared" si="19"/>
        <v>50</v>
      </c>
      <c r="I118" s="285">
        <v>2</v>
      </c>
      <c r="J118" s="290"/>
      <c r="K118" s="282"/>
      <c r="L118" s="291"/>
      <c r="M118" s="121"/>
      <c r="N118" s="12"/>
      <c r="O118" s="122"/>
      <c r="P118" s="46"/>
      <c r="Q118" s="12"/>
      <c r="R118" s="47"/>
      <c r="S118" s="121"/>
      <c r="T118" s="12"/>
      <c r="U118" s="122"/>
      <c r="V118" s="46"/>
      <c r="W118" s="12"/>
      <c r="X118" s="47"/>
      <c r="Y118" s="121"/>
      <c r="Z118" s="12">
        <v>14</v>
      </c>
      <c r="AA118" s="123">
        <v>2</v>
      </c>
      <c r="AB118" s="17"/>
      <c r="AC118" s="17"/>
      <c r="AD118" s="17"/>
      <c r="AE118" s="15"/>
      <c r="AF118" s="15"/>
      <c r="AG118" s="15"/>
    </row>
    <row r="119" spans="1:33" s="5" customFormat="1">
      <c r="A119" s="85">
        <v>42</v>
      </c>
      <c r="B119" s="23" t="s">
        <v>174</v>
      </c>
      <c r="C119" s="282" t="s">
        <v>111</v>
      </c>
      <c r="D119" s="282" t="s">
        <v>51</v>
      </c>
      <c r="E119" s="289" t="s">
        <v>45</v>
      </c>
      <c r="F119" s="247">
        <v>30</v>
      </c>
      <c r="G119" s="31">
        <v>30</v>
      </c>
      <c r="H119" s="284">
        <f t="shared" si="19"/>
        <v>75</v>
      </c>
      <c r="I119" s="285">
        <v>3</v>
      </c>
      <c r="J119" s="290"/>
      <c r="K119" s="282"/>
      <c r="L119" s="291"/>
      <c r="M119" s="121"/>
      <c r="N119" s="12"/>
      <c r="O119" s="122"/>
      <c r="P119" s="46"/>
      <c r="Q119" s="12"/>
      <c r="R119" s="47"/>
      <c r="S119" s="121"/>
      <c r="T119" s="12"/>
      <c r="U119" s="122"/>
      <c r="V119" s="46"/>
      <c r="W119" s="12"/>
      <c r="X119" s="47"/>
      <c r="Y119" s="121"/>
      <c r="Z119" s="12">
        <v>30</v>
      </c>
      <c r="AA119" s="123">
        <v>3</v>
      </c>
      <c r="AB119" s="17"/>
      <c r="AC119" s="17"/>
      <c r="AD119" s="17"/>
      <c r="AE119" s="15"/>
      <c r="AF119" s="15"/>
      <c r="AG119" s="15"/>
    </row>
    <row r="120" spans="1:33" s="5" customFormat="1">
      <c r="A120" s="85">
        <v>43</v>
      </c>
      <c r="B120" s="23" t="s">
        <v>123</v>
      </c>
      <c r="C120" s="282" t="s">
        <v>111</v>
      </c>
      <c r="D120" s="282" t="s">
        <v>51</v>
      </c>
      <c r="E120" s="289" t="s">
        <v>53</v>
      </c>
      <c r="F120" s="247">
        <v>30</v>
      </c>
      <c r="G120" s="31">
        <v>30</v>
      </c>
      <c r="H120" s="284">
        <f t="shared" si="19"/>
        <v>50</v>
      </c>
      <c r="I120" s="285">
        <v>2</v>
      </c>
      <c r="J120" s="290"/>
      <c r="K120" s="282"/>
      <c r="L120" s="291"/>
      <c r="M120" s="121"/>
      <c r="N120" s="12"/>
      <c r="O120" s="122"/>
      <c r="P120" s="46"/>
      <c r="Q120" s="12"/>
      <c r="R120" s="47"/>
      <c r="S120" s="121"/>
      <c r="T120" s="12"/>
      <c r="U120" s="122"/>
      <c r="V120" s="46"/>
      <c r="W120" s="12">
        <v>30</v>
      </c>
      <c r="X120" s="47">
        <v>2</v>
      </c>
      <c r="Y120" s="121"/>
      <c r="Z120" s="12"/>
      <c r="AA120" s="123"/>
      <c r="AB120" s="17"/>
      <c r="AC120" s="17"/>
      <c r="AD120" s="17"/>
      <c r="AE120" s="15"/>
      <c r="AF120" s="15"/>
      <c r="AG120" s="15"/>
    </row>
    <row r="121" spans="1:33" s="5" customFormat="1" ht="16.5" thickBot="1">
      <c r="A121" s="85">
        <v>44</v>
      </c>
      <c r="B121" s="23" t="s">
        <v>73</v>
      </c>
      <c r="C121" s="282" t="s">
        <v>111</v>
      </c>
      <c r="D121" s="282" t="s">
        <v>51</v>
      </c>
      <c r="E121" s="289" t="s">
        <v>104</v>
      </c>
      <c r="F121" s="247">
        <v>60</v>
      </c>
      <c r="G121" s="31">
        <v>30</v>
      </c>
      <c r="H121" s="284">
        <f t="shared" si="19"/>
        <v>150</v>
      </c>
      <c r="I121" s="285">
        <v>6</v>
      </c>
      <c r="J121" s="290"/>
      <c r="K121" s="282"/>
      <c r="L121" s="291"/>
      <c r="M121" s="121"/>
      <c r="N121" s="12"/>
      <c r="O121" s="122"/>
      <c r="P121" s="46">
        <v>30</v>
      </c>
      <c r="Q121" s="12">
        <v>30</v>
      </c>
      <c r="R121" s="47">
        <v>6</v>
      </c>
      <c r="S121" s="121"/>
      <c r="T121" s="12"/>
      <c r="U121" s="122"/>
      <c r="V121" s="46"/>
      <c r="W121" s="12"/>
      <c r="X121" s="47"/>
      <c r="Y121" s="157"/>
      <c r="Z121" s="44"/>
      <c r="AA121" s="160"/>
      <c r="AB121" s="17"/>
      <c r="AC121" s="17"/>
      <c r="AD121" s="17"/>
      <c r="AE121" s="15"/>
      <c r="AF121" s="15"/>
      <c r="AG121" s="15"/>
    </row>
    <row r="122" spans="1:33" s="5" customFormat="1" ht="17.25" thickTop="1" thickBot="1">
      <c r="A122" s="318" t="s">
        <v>132</v>
      </c>
      <c r="B122" s="319"/>
      <c r="C122" s="172">
        <f t="shared" ref="C122:O122" si="20">SUM(C123:C142)</f>
        <v>0</v>
      </c>
      <c r="D122" s="172">
        <f t="shared" si="20"/>
        <v>0</v>
      </c>
      <c r="E122" s="172">
        <f t="shared" si="20"/>
        <v>0</v>
      </c>
      <c r="F122" s="56">
        <f>SUM(F123:F142)</f>
        <v>604</v>
      </c>
      <c r="G122" s="171">
        <f>SUM(G123:G142)</f>
        <v>388</v>
      </c>
      <c r="H122" s="171">
        <f>SUM(H123:H142)</f>
        <v>1675</v>
      </c>
      <c r="I122" s="176">
        <f>SUM(I123:I142)</f>
        <v>67</v>
      </c>
      <c r="J122" s="175">
        <f t="shared" si="20"/>
        <v>0</v>
      </c>
      <c r="K122" s="171">
        <f t="shared" si="20"/>
        <v>0</v>
      </c>
      <c r="L122" s="174">
        <f t="shared" si="20"/>
        <v>0</v>
      </c>
      <c r="M122" s="173">
        <f t="shared" si="20"/>
        <v>0</v>
      </c>
      <c r="N122" s="171">
        <f t="shared" si="20"/>
        <v>0</v>
      </c>
      <c r="O122" s="174">
        <f t="shared" si="20"/>
        <v>0</v>
      </c>
      <c r="P122" s="175">
        <f t="shared" ref="P122:AA122" si="21">SUM(P123:P142)</f>
        <v>74</v>
      </c>
      <c r="Q122" s="171">
        <f t="shared" si="21"/>
        <v>60</v>
      </c>
      <c r="R122" s="172">
        <f t="shared" si="21"/>
        <v>16</v>
      </c>
      <c r="S122" s="173">
        <f t="shared" si="21"/>
        <v>78</v>
      </c>
      <c r="T122" s="171">
        <f t="shared" si="21"/>
        <v>44</v>
      </c>
      <c r="U122" s="174">
        <f t="shared" si="21"/>
        <v>14</v>
      </c>
      <c r="V122" s="175">
        <f t="shared" si="21"/>
        <v>16</v>
      </c>
      <c r="W122" s="171">
        <f t="shared" si="21"/>
        <v>134</v>
      </c>
      <c r="X122" s="172">
        <f t="shared" si="21"/>
        <v>15</v>
      </c>
      <c r="Y122" s="173">
        <f t="shared" si="21"/>
        <v>48</v>
      </c>
      <c r="Z122" s="171">
        <f t="shared" si="21"/>
        <v>150</v>
      </c>
      <c r="AA122" s="176">
        <f t="shared" si="21"/>
        <v>22</v>
      </c>
      <c r="AB122" s="17"/>
      <c r="AC122" s="17"/>
      <c r="AD122" s="17"/>
      <c r="AE122" s="15"/>
      <c r="AF122" s="15"/>
      <c r="AG122" s="15"/>
    </row>
    <row r="123" spans="1:33" s="5" customFormat="1" ht="16.5" thickTop="1">
      <c r="A123" s="270">
        <v>25</v>
      </c>
      <c r="B123" s="58" t="s">
        <v>73</v>
      </c>
      <c r="C123" s="10" t="s">
        <v>111</v>
      </c>
      <c r="D123" s="10" t="s">
        <v>51</v>
      </c>
      <c r="E123" s="272" t="s">
        <v>104</v>
      </c>
      <c r="F123" s="245">
        <v>60</v>
      </c>
      <c r="G123" s="183">
        <v>30</v>
      </c>
      <c r="H123" s="184">
        <f>SUM(I123*25)</f>
        <v>150</v>
      </c>
      <c r="I123" s="246">
        <v>6</v>
      </c>
      <c r="J123" s="292"/>
      <c r="K123" s="293"/>
      <c r="L123" s="294"/>
      <c r="M123" s="162"/>
      <c r="N123" s="161"/>
      <c r="O123" s="163"/>
      <c r="P123" s="164">
        <v>30</v>
      </c>
      <c r="Q123" s="161">
        <v>30</v>
      </c>
      <c r="R123" s="165">
        <v>6</v>
      </c>
      <c r="S123" s="162"/>
      <c r="T123" s="161"/>
      <c r="U123" s="163"/>
      <c r="V123" s="164"/>
      <c r="W123" s="161"/>
      <c r="X123" s="165"/>
      <c r="Y123" s="162"/>
      <c r="Z123" s="161"/>
      <c r="AA123" s="166"/>
      <c r="AB123" s="17"/>
      <c r="AC123" s="17"/>
      <c r="AD123" s="17"/>
      <c r="AE123" s="15"/>
      <c r="AF123" s="15"/>
      <c r="AG123" s="15"/>
    </row>
    <row r="124" spans="1:33" s="5" customFormat="1">
      <c r="A124" s="85">
        <v>26</v>
      </c>
      <c r="B124" s="23" t="s">
        <v>123</v>
      </c>
      <c r="C124" s="11" t="s">
        <v>111</v>
      </c>
      <c r="D124" s="11" t="s">
        <v>51</v>
      </c>
      <c r="E124" s="283" t="s">
        <v>53</v>
      </c>
      <c r="F124" s="247">
        <v>30</v>
      </c>
      <c r="G124" s="31">
        <v>30</v>
      </c>
      <c r="H124" s="170">
        <f>SUM(I124*25)</f>
        <v>50</v>
      </c>
      <c r="I124" s="248">
        <v>2</v>
      </c>
      <c r="J124" s="286"/>
      <c r="K124" s="287"/>
      <c r="L124" s="288"/>
      <c r="M124" s="141"/>
      <c r="N124" s="142"/>
      <c r="O124" s="143"/>
      <c r="P124" s="268"/>
      <c r="Q124" s="142"/>
      <c r="R124" s="267"/>
      <c r="S124" s="141"/>
      <c r="T124" s="142"/>
      <c r="U124" s="143"/>
      <c r="V124" s="268"/>
      <c r="W124" s="142">
        <v>30</v>
      </c>
      <c r="X124" s="267">
        <v>2</v>
      </c>
      <c r="Y124" s="141"/>
      <c r="Z124" s="142"/>
      <c r="AA124" s="169"/>
      <c r="AB124" s="17"/>
      <c r="AC124" s="17"/>
      <c r="AD124" s="17"/>
      <c r="AE124" s="15"/>
      <c r="AF124" s="15"/>
      <c r="AG124" s="15"/>
    </row>
    <row r="125" spans="1:33" s="5" customFormat="1">
      <c r="A125" s="85">
        <v>27</v>
      </c>
      <c r="B125" s="23" t="s">
        <v>149</v>
      </c>
      <c r="C125" s="11" t="s">
        <v>111</v>
      </c>
      <c r="D125" s="11" t="s">
        <v>51</v>
      </c>
      <c r="E125" s="283" t="s">
        <v>52</v>
      </c>
      <c r="F125" s="247">
        <v>14</v>
      </c>
      <c r="G125" s="31">
        <v>0</v>
      </c>
      <c r="H125" s="170">
        <f>SUM(I125*25)</f>
        <v>50</v>
      </c>
      <c r="I125" s="248">
        <v>2</v>
      </c>
      <c r="J125" s="286"/>
      <c r="K125" s="287"/>
      <c r="L125" s="288"/>
      <c r="M125" s="141"/>
      <c r="N125" s="142"/>
      <c r="O125" s="143"/>
      <c r="P125" s="268">
        <v>14</v>
      </c>
      <c r="Q125" s="142"/>
      <c r="R125" s="267">
        <v>2</v>
      </c>
      <c r="S125" s="141"/>
      <c r="T125" s="142"/>
      <c r="U125" s="143"/>
      <c r="V125" s="268"/>
      <c r="W125" s="142"/>
      <c r="X125" s="267"/>
      <c r="Y125" s="141"/>
      <c r="Z125" s="142"/>
      <c r="AA125" s="169"/>
      <c r="AB125" s="17"/>
      <c r="AC125" s="17"/>
      <c r="AD125" s="17"/>
      <c r="AE125" s="15"/>
      <c r="AF125" s="15"/>
      <c r="AG125" s="15"/>
    </row>
    <row r="126" spans="1:33" s="5" customFormat="1">
      <c r="A126" s="85">
        <v>28</v>
      </c>
      <c r="B126" s="23" t="s">
        <v>150</v>
      </c>
      <c r="C126" s="11" t="s">
        <v>111</v>
      </c>
      <c r="D126" s="11" t="s">
        <v>51</v>
      </c>
      <c r="E126" s="283" t="s">
        <v>52</v>
      </c>
      <c r="F126" s="247">
        <v>16</v>
      </c>
      <c r="G126" s="31">
        <v>0</v>
      </c>
      <c r="H126" s="170">
        <f t="shared" ref="H126:H142" si="22">SUM(I126*25)</f>
        <v>50</v>
      </c>
      <c r="I126" s="248">
        <v>2</v>
      </c>
      <c r="J126" s="286"/>
      <c r="K126" s="287"/>
      <c r="L126" s="288"/>
      <c r="M126" s="141"/>
      <c r="N126" s="142"/>
      <c r="O126" s="143"/>
      <c r="P126" s="46"/>
      <c r="Q126" s="12"/>
      <c r="R126" s="47"/>
      <c r="S126" s="121">
        <v>16</v>
      </c>
      <c r="T126" s="12"/>
      <c r="U126" s="122">
        <v>2</v>
      </c>
      <c r="V126" s="46"/>
      <c r="W126" s="12"/>
      <c r="X126" s="47"/>
      <c r="Y126" s="121"/>
      <c r="Z126" s="12"/>
      <c r="AA126" s="123"/>
      <c r="AB126" s="17"/>
      <c r="AC126" s="17"/>
      <c r="AD126" s="17"/>
      <c r="AE126" s="15"/>
      <c r="AF126" s="15"/>
      <c r="AG126" s="15"/>
    </row>
    <row r="127" spans="1:33" s="5" customFormat="1">
      <c r="A127" s="85">
        <v>29</v>
      </c>
      <c r="B127" s="23" t="s">
        <v>151</v>
      </c>
      <c r="C127" s="11" t="s">
        <v>111</v>
      </c>
      <c r="D127" s="11" t="s">
        <v>51</v>
      </c>
      <c r="E127" s="283" t="s">
        <v>52</v>
      </c>
      <c r="F127" s="247">
        <v>30</v>
      </c>
      <c r="G127" s="31">
        <v>0</v>
      </c>
      <c r="H127" s="170">
        <f t="shared" si="22"/>
        <v>75</v>
      </c>
      <c r="I127" s="248">
        <v>3</v>
      </c>
      <c r="J127" s="286"/>
      <c r="K127" s="287"/>
      <c r="L127" s="288"/>
      <c r="M127" s="141"/>
      <c r="N127" s="142"/>
      <c r="O127" s="143"/>
      <c r="P127" s="268"/>
      <c r="Q127" s="142"/>
      <c r="R127" s="267"/>
      <c r="S127" s="141">
        <v>30</v>
      </c>
      <c r="T127" s="142"/>
      <c r="U127" s="143">
        <v>3</v>
      </c>
      <c r="V127" s="268"/>
      <c r="W127" s="142"/>
      <c r="X127" s="267"/>
      <c r="Y127" s="141"/>
      <c r="Z127" s="142"/>
      <c r="AA127" s="169"/>
      <c r="AB127" s="17"/>
      <c r="AC127" s="17"/>
      <c r="AD127" s="17"/>
      <c r="AE127" s="15"/>
      <c r="AF127" s="15"/>
      <c r="AG127" s="15"/>
    </row>
    <row r="128" spans="1:33" s="5" customFormat="1">
      <c r="A128" s="85">
        <v>30</v>
      </c>
      <c r="B128" s="23" t="s">
        <v>152</v>
      </c>
      <c r="C128" s="11" t="s">
        <v>111</v>
      </c>
      <c r="D128" s="11" t="s">
        <v>51</v>
      </c>
      <c r="E128" s="283" t="s">
        <v>45</v>
      </c>
      <c r="F128" s="247">
        <v>30</v>
      </c>
      <c r="G128" s="31">
        <v>30</v>
      </c>
      <c r="H128" s="170">
        <f t="shared" si="22"/>
        <v>75</v>
      </c>
      <c r="I128" s="248">
        <v>3</v>
      </c>
      <c r="J128" s="286"/>
      <c r="K128" s="287"/>
      <c r="L128" s="288"/>
      <c r="M128" s="141"/>
      <c r="N128" s="142"/>
      <c r="O128" s="143"/>
      <c r="P128" s="46"/>
      <c r="Q128" s="12"/>
      <c r="R128" s="47"/>
      <c r="S128" s="121"/>
      <c r="T128" s="12"/>
      <c r="U128" s="122"/>
      <c r="V128" s="46"/>
      <c r="W128" s="12">
        <v>30</v>
      </c>
      <c r="X128" s="47">
        <v>3</v>
      </c>
      <c r="Y128" s="121"/>
      <c r="Z128" s="12"/>
      <c r="AA128" s="123"/>
      <c r="AB128" s="17"/>
      <c r="AC128" s="17"/>
      <c r="AD128" s="17"/>
      <c r="AE128" s="15"/>
      <c r="AF128" s="15"/>
      <c r="AG128" s="15"/>
    </row>
    <row r="129" spans="1:33" s="5" customFormat="1">
      <c r="A129" s="85">
        <v>31</v>
      </c>
      <c r="B129" s="23" t="s">
        <v>180</v>
      </c>
      <c r="C129" s="11" t="s">
        <v>111</v>
      </c>
      <c r="D129" s="11" t="s">
        <v>51</v>
      </c>
      <c r="E129" s="283" t="s">
        <v>104</v>
      </c>
      <c r="F129" s="247">
        <v>30</v>
      </c>
      <c r="G129" s="31">
        <v>16</v>
      </c>
      <c r="H129" s="170">
        <f t="shared" si="22"/>
        <v>100</v>
      </c>
      <c r="I129" s="248">
        <v>4</v>
      </c>
      <c r="J129" s="286"/>
      <c r="K129" s="287"/>
      <c r="L129" s="288"/>
      <c r="M129" s="141"/>
      <c r="N129" s="142"/>
      <c r="O129" s="143"/>
      <c r="P129" s="46">
        <v>14</v>
      </c>
      <c r="Q129" s="12">
        <v>16</v>
      </c>
      <c r="R129" s="47">
        <v>4</v>
      </c>
      <c r="S129" s="121"/>
      <c r="T129" s="12"/>
      <c r="U129" s="122"/>
      <c r="V129" s="46"/>
      <c r="W129" s="12"/>
      <c r="X129" s="47"/>
      <c r="Y129" s="121"/>
      <c r="Z129" s="12"/>
      <c r="AA129" s="123"/>
      <c r="AB129" s="17"/>
      <c r="AC129" s="17"/>
      <c r="AD129" s="17"/>
      <c r="AE129" s="15"/>
      <c r="AF129" s="15"/>
      <c r="AG129" s="15"/>
    </row>
    <row r="130" spans="1:33" s="5" customFormat="1">
      <c r="A130" s="85">
        <v>32</v>
      </c>
      <c r="B130" s="23" t="s">
        <v>177</v>
      </c>
      <c r="C130" s="11" t="s">
        <v>111</v>
      </c>
      <c r="D130" s="11" t="s">
        <v>51</v>
      </c>
      <c r="E130" s="283" t="s">
        <v>104</v>
      </c>
      <c r="F130" s="247">
        <v>46</v>
      </c>
      <c r="G130" s="31">
        <v>30</v>
      </c>
      <c r="H130" s="170">
        <f t="shared" si="22"/>
        <v>125</v>
      </c>
      <c r="I130" s="248">
        <v>5</v>
      </c>
      <c r="J130" s="286"/>
      <c r="K130" s="287"/>
      <c r="L130" s="288"/>
      <c r="M130" s="141"/>
      <c r="N130" s="142"/>
      <c r="O130" s="143"/>
      <c r="P130" s="46"/>
      <c r="Q130" s="12"/>
      <c r="R130" s="47"/>
      <c r="S130" s="121">
        <v>16</v>
      </c>
      <c r="T130" s="12">
        <v>30</v>
      </c>
      <c r="U130" s="122">
        <v>5</v>
      </c>
      <c r="V130" s="46"/>
      <c r="W130" s="12"/>
      <c r="X130" s="47"/>
      <c r="Y130" s="121"/>
      <c r="Z130" s="12"/>
      <c r="AA130" s="123"/>
      <c r="AB130" s="17"/>
      <c r="AC130" s="17"/>
      <c r="AD130" s="17"/>
      <c r="AE130" s="15"/>
      <c r="AF130" s="15"/>
      <c r="AG130" s="15"/>
    </row>
    <row r="131" spans="1:33" s="5" customFormat="1">
      <c r="A131" s="85">
        <v>33</v>
      </c>
      <c r="B131" s="23" t="s">
        <v>153</v>
      </c>
      <c r="C131" s="11" t="s">
        <v>111</v>
      </c>
      <c r="D131" s="11" t="s">
        <v>51</v>
      </c>
      <c r="E131" s="283" t="s">
        <v>58</v>
      </c>
      <c r="F131" s="247">
        <v>30</v>
      </c>
      <c r="G131" s="31">
        <v>30</v>
      </c>
      <c r="H131" s="170">
        <f t="shared" si="22"/>
        <v>75</v>
      </c>
      <c r="I131" s="248">
        <v>3</v>
      </c>
      <c r="J131" s="286"/>
      <c r="K131" s="287"/>
      <c r="L131" s="288"/>
      <c r="M131" s="141"/>
      <c r="N131" s="142"/>
      <c r="O131" s="143"/>
      <c r="P131" s="46"/>
      <c r="Q131" s="12"/>
      <c r="R131" s="47"/>
      <c r="S131" s="121"/>
      <c r="T131" s="12"/>
      <c r="U131" s="122"/>
      <c r="V131" s="46"/>
      <c r="W131" s="12">
        <v>30</v>
      </c>
      <c r="X131" s="47">
        <v>3</v>
      </c>
      <c r="Y131" s="121"/>
      <c r="Z131" s="12"/>
      <c r="AA131" s="123"/>
      <c r="AB131" s="17"/>
      <c r="AC131" s="17"/>
      <c r="AD131" s="17"/>
      <c r="AE131" s="15"/>
      <c r="AF131" s="15"/>
      <c r="AG131" s="15"/>
    </row>
    <row r="132" spans="1:33" s="5" customFormat="1">
      <c r="A132" s="85">
        <v>34</v>
      </c>
      <c r="B132" s="23" t="s">
        <v>154</v>
      </c>
      <c r="C132" s="11" t="s">
        <v>111</v>
      </c>
      <c r="D132" s="11" t="s">
        <v>51</v>
      </c>
      <c r="E132" s="283" t="s">
        <v>58</v>
      </c>
      <c r="F132" s="247">
        <v>30</v>
      </c>
      <c r="G132" s="31">
        <v>30</v>
      </c>
      <c r="H132" s="170">
        <f t="shared" si="22"/>
        <v>100</v>
      </c>
      <c r="I132" s="248">
        <v>4</v>
      </c>
      <c r="J132" s="286"/>
      <c r="K132" s="287"/>
      <c r="L132" s="288"/>
      <c r="M132" s="141"/>
      <c r="N132" s="142"/>
      <c r="O132" s="143"/>
      <c r="P132" s="46"/>
      <c r="Q132" s="12"/>
      <c r="R132" s="47"/>
      <c r="S132" s="121"/>
      <c r="T132" s="12"/>
      <c r="U132" s="122"/>
      <c r="V132" s="46"/>
      <c r="W132" s="12"/>
      <c r="X132" s="47"/>
      <c r="Y132" s="121"/>
      <c r="Z132" s="12">
        <v>30</v>
      </c>
      <c r="AA132" s="123">
        <v>4</v>
      </c>
      <c r="AB132" s="17"/>
      <c r="AC132" s="17"/>
      <c r="AD132" s="17"/>
      <c r="AE132" s="15"/>
      <c r="AF132" s="15"/>
      <c r="AG132" s="15"/>
    </row>
    <row r="133" spans="1:33" s="5" customFormat="1">
      <c r="A133" s="85">
        <v>35</v>
      </c>
      <c r="B133" s="23" t="s">
        <v>175</v>
      </c>
      <c r="C133" s="11" t="s">
        <v>111</v>
      </c>
      <c r="D133" s="11" t="s">
        <v>51</v>
      </c>
      <c r="E133" s="289" t="s">
        <v>104</v>
      </c>
      <c r="F133" s="295">
        <v>46</v>
      </c>
      <c r="G133" s="296">
        <v>30</v>
      </c>
      <c r="H133" s="170">
        <f t="shared" si="22"/>
        <v>125</v>
      </c>
      <c r="I133" s="297">
        <v>5</v>
      </c>
      <c r="J133" s="286"/>
      <c r="K133" s="287"/>
      <c r="L133" s="288"/>
      <c r="M133" s="141"/>
      <c r="N133" s="142"/>
      <c r="O133" s="143"/>
      <c r="P133" s="268"/>
      <c r="Q133" s="142"/>
      <c r="R133" s="267"/>
      <c r="S133" s="141"/>
      <c r="T133" s="142"/>
      <c r="U133" s="143"/>
      <c r="V133" s="268"/>
      <c r="W133" s="142"/>
      <c r="X133" s="267"/>
      <c r="Y133" s="141">
        <v>16</v>
      </c>
      <c r="Z133" s="142">
        <v>30</v>
      </c>
      <c r="AA133" s="169">
        <v>5</v>
      </c>
      <c r="AB133" s="17"/>
      <c r="AC133" s="17"/>
      <c r="AD133" s="17"/>
      <c r="AE133" s="15"/>
      <c r="AF133" s="15"/>
      <c r="AG133" s="15"/>
    </row>
    <row r="134" spans="1:33" s="5" customFormat="1">
      <c r="A134" s="85">
        <v>36</v>
      </c>
      <c r="B134" s="27" t="s">
        <v>155</v>
      </c>
      <c r="C134" s="11" t="s">
        <v>111</v>
      </c>
      <c r="D134" s="11" t="s">
        <v>51</v>
      </c>
      <c r="E134" s="289" t="s">
        <v>58</v>
      </c>
      <c r="F134" s="247">
        <v>30</v>
      </c>
      <c r="G134" s="31">
        <v>30</v>
      </c>
      <c r="H134" s="170">
        <f t="shared" si="22"/>
        <v>75</v>
      </c>
      <c r="I134" s="248">
        <v>3</v>
      </c>
      <c r="J134" s="286"/>
      <c r="K134" s="287"/>
      <c r="L134" s="288"/>
      <c r="M134" s="141"/>
      <c r="N134" s="142"/>
      <c r="O134" s="143"/>
      <c r="P134" s="46"/>
      <c r="Q134" s="46"/>
      <c r="R134" s="47"/>
      <c r="S134" s="121"/>
      <c r="T134" s="46"/>
      <c r="U134" s="122"/>
      <c r="V134" s="46"/>
      <c r="W134" s="46"/>
      <c r="X134" s="298"/>
      <c r="Y134" s="121"/>
      <c r="Z134" s="12">
        <v>30</v>
      </c>
      <c r="AA134" s="123">
        <v>3</v>
      </c>
      <c r="AB134" s="17"/>
      <c r="AC134" s="17"/>
      <c r="AD134" s="17"/>
      <c r="AE134" s="15"/>
      <c r="AF134" s="15"/>
      <c r="AG134" s="15"/>
    </row>
    <row r="135" spans="1:33" s="5" customFormat="1">
      <c r="A135" s="85">
        <v>37</v>
      </c>
      <c r="B135" s="30" t="s">
        <v>156</v>
      </c>
      <c r="C135" s="11" t="s">
        <v>111</v>
      </c>
      <c r="D135" s="11" t="s">
        <v>51</v>
      </c>
      <c r="E135" s="283" t="s">
        <v>104</v>
      </c>
      <c r="F135" s="247">
        <v>30</v>
      </c>
      <c r="G135" s="31">
        <v>14</v>
      </c>
      <c r="H135" s="170">
        <f t="shared" si="22"/>
        <v>100</v>
      </c>
      <c r="I135" s="248">
        <v>4</v>
      </c>
      <c r="J135" s="286"/>
      <c r="K135" s="287"/>
      <c r="L135" s="288"/>
      <c r="M135" s="141"/>
      <c r="N135" s="142"/>
      <c r="O135" s="143"/>
      <c r="P135" s="46"/>
      <c r="Q135" s="46"/>
      <c r="R135" s="47"/>
      <c r="S135" s="121"/>
      <c r="T135" s="46"/>
      <c r="U135" s="122"/>
      <c r="V135" s="46">
        <v>16</v>
      </c>
      <c r="W135" s="46">
        <v>14</v>
      </c>
      <c r="X135" s="298">
        <v>4</v>
      </c>
      <c r="Y135" s="121"/>
      <c r="Z135" s="12"/>
      <c r="AA135" s="123"/>
      <c r="AB135" s="17"/>
      <c r="AC135" s="17"/>
      <c r="AD135" s="17"/>
      <c r="AE135" s="15"/>
      <c r="AF135" s="15"/>
      <c r="AG135" s="15"/>
    </row>
    <row r="136" spans="1:33" s="5" customFormat="1">
      <c r="A136" s="85">
        <v>38</v>
      </c>
      <c r="B136" s="30" t="s">
        <v>157</v>
      </c>
      <c r="C136" s="11" t="s">
        <v>111</v>
      </c>
      <c r="D136" s="11" t="s">
        <v>51</v>
      </c>
      <c r="E136" s="42" t="s">
        <v>104</v>
      </c>
      <c r="F136" s="247">
        <v>30</v>
      </c>
      <c r="G136" s="31">
        <v>14</v>
      </c>
      <c r="H136" s="170">
        <f t="shared" si="22"/>
        <v>100</v>
      </c>
      <c r="I136" s="248">
        <v>4</v>
      </c>
      <c r="J136" s="286"/>
      <c r="K136" s="287"/>
      <c r="L136" s="288"/>
      <c r="M136" s="141"/>
      <c r="N136" s="142"/>
      <c r="O136" s="143"/>
      <c r="P136" s="46">
        <v>16</v>
      </c>
      <c r="Q136" s="46">
        <v>14</v>
      </c>
      <c r="R136" s="47">
        <v>4</v>
      </c>
      <c r="S136" s="121"/>
      <c r="T136" s="46"/>
      <c r="U136" s="122"/>
      <c r="V136" s="46"/>
      <c r="W136" s="46"/>
      <c r="X136" s="298"/>
      <c r="Y136" s="121"/>
      <c r="Z136" s="12"/>
      <c r="AA136" s="123"/>
      <c r="AB136" s="17"/>
      <c r="AC136" s="17"/>
      <c r="AD136" s="17"/>
      <c r="AE136" s="15"/>
      <c r="AF136" s="15"/>
      <c r="AG136" s="15"/>
    </row>
    <row r="137" spans="1:33" s="4" customFormat="1">
      <c r="A137" s="85">
        <v>39</v>
      </c>
      <c r="B137" s="30" t="s">
        <v>176</v>
      </c>
      <c r="C137" s="11" t="s">
        <v>111</v>
      </c>
      <c r="D137" s="11" t="s">
        <v>51</v>
      </c>
      <c r="E137" s="42" t="s">
        <v>104</v>
      </c>
      <c r="F137" s="247">
        <v>30</v>
      </c>
      <c r="G137" s="31">
        <v>14</v>
      </c>
      <c r="H137" s="170">
        <f t="shared" si="22"/>
        <v>100</v>
      </c>
      <c r="I137" s="248">
        <v>4</v>
      </c>
      <c r="J137" s="286"/>
      <c r="K137" s="287"/>
      <c r="L137" s="288"/>
      <c r="M137" s="141"/>
      <c r="N137" s="142"/>
      <c r="O137" s="143"/>
      <c r="P137" s="46"/>
      <c r="Q137" s="46"/>
      <c r="R137" s="47"/>
      <c r="S137" s="121">
        <v>16</v>
      </c>
      <c r="T137" s="46">
        <v>14</v>
      </c>
      <c r="U137" s="122">
        <v>4</v>
      </c>
      <c r="V137" s="46"/>
      <c r="W137" s="46"/>
      <c r="X137" s="298"/>
      <c r="Y137" s="121"/>
      <c r="Z137" s="12"/>
      <c r="AA137" s="123"/>
      <c r="AB137" s="29"/>
      <c r="AC137" s="29"/>
      <c r="AD137" s="29"/>
      <c r="AE137" s="14"/>
      <c r="AF137" s="14"/>
      <c r="AG137" s="14"/>
    </row>
    <row r="138" spans="1:33" s="5" customFormat="1">
      <c r="A138" s="85">
        <v>40</v>
      </c>
      <c r="B138" s="30" t="s">
        <v>179</v>
      </c>
      <c r="C138" s="11" t="s">
        <v>111</v>
      </c>
      <c r="D138" s="11" t="s">
        <v>51</v>
      </c>
      <c r="E138" s="42" t="s">
        <v>58</v>
      </c>
      <c r="F138" s="247">
        <v>30</v>
      </c>
      <c r="G138" s="31">
        <v>30</v>
      </c>
      <c r="H138" s="170">
        <f t="shared" si="22"/>
        <v>75</v>
      </c>
      <c r="I138" s="248">
        <v>3</v>
      </c>
      <c r="J138" s="286"/>
      <c r="K138" s="287"/>
      <c r="L138" s="288"/>
      <c r="M138" s="141"/>
      <c r="N138" s="142"/>
      <c r="O138" s="143"/>
      <c r="P138" s="46"/>
      <c r="Q138" s="46"/>
      <c r="R138" s="47"/>
      <c r="S138" s="121"/>
      <c r="T138" s="46"/>
      <c r="U138" s="122"/>
      <c r="V138" s="46"/>
      <c r="W138" s="46">
        <v>30</v>
      </c>
      <c r="X138" s="298">
        <v>3</v>
      </c>
      <c r="Y138" s="121"/>
      <c r="Z138" s="12"/>
      <c r="AA138" s="123"/>
      <c r="AB138" s="17"/>
      <c r="AC138" s="17"/>
      <c r="AD138" s="17"/>
      <c r="AE138" s="15"/>
      <c r="AF138" s="15"/>
      <c r="AG138" s="15"/>
    </row>
    <row r="139" spans="1:33" s="5" customFormat="1">
      <c r="A139" s="85">
        <v>41</v>
      </c>
      <c r="B139" s="30" t="s">
        <v>158</v>
      </c>
      <c r="C139" s="11" t="s">
        <v>111</v>
      </c>
      <c r="D139" s="11" t="s">
        <v>51</v>
      </c>
      <c r="E139" s="42" t="s">
        <v>52</v>
      </c>
      <c r="F139" s="247">
        <v>16</v>
      </c>
      <c r="G139" s="31">
        <v>0</v>
      </c>
      <c r="H139" s="170">
        <f t="shared" si="22"/>
        <v>50</v>
      </c>
      <c r="I139" s="248">
        <v>2</v>
      </c>
      <c r="J139" s="290"/>
      <c r="K139" s="282"/>
      <c r="L139" s="291"/>
      <c r="M139" s="141"/>
      <c r="N139" s="142"/>
      <c r="O139" s="143"/>
      <c r="P139" s="46"/>
      <c r="Q139" s="46"/>
      <c r="R139" s="47"/>
      <c r="S139" s="121"/>
      <c r="T139" s="46"/>
      <c r="U139" s="122"/>
      <c r="V139" s="46"/>
      <c r="W139" s="46"/>
      <c r="X139" s="298"/>
      <c r="Y139" s="121">
        <v>16</v>
      </c>
      <c r="Z139" s="12"/>
      <c r="AA139" s="123">
        <v>2</v>
      </c>
      <c r="AB139" s="17"/>
      <c r="AC139" s="17"/>
      <c r="AD139" s="17"/>
      <c r="AE139" s="15"/>
      <c r="AF139" s="15"/>
      <c r="AG139" s="15"/>
    </row>
    <row r="140" spans="1:33" s="5" customFormat="1">
      <c r="A140" s="85">
        <v>42</v>
      </c>
      <c r="B140" s="30" t="s">
        <v>159</v>
      </c>
      <c r="C140" s="11" t="s">
        <v>111</v>
      </c>
      <c r="D140" s="11" t="s">
        <v>51</v>
      </c>
      <c r="E140" s="42" t="s">
        <v>58</v>
      </c>
      <c r="F140" s="247">
        <v>30</v>
      </c>
      <c r="G140" s="31">
        <v>30</v>
      </c>
      <c r="H140" s="170">
        <f t="shared" si="22"/>
        <v>75</v>
      </c>
      <c r="I140" s="248">
        <v>3</v>
      </c>
      <c r="J140" s="290"/>
      <c r="K140" s="282"/>
      <c r="L140" s="291"/>
      <c r="M140" s="141"/>
      <c r="N140" s="142"/>
      <c r="O140" s="143"/>
      <c r="P140" s="46"/>
      <c r="Q140" s="46"/>
      <c r="R140" s="47"/>
      <c r="S140" s="121"/>
      <c r="T140" s="46"/>
      <c r="U140" s="122"/>
      <c r="V140" s="46"/>
      <c r="W140" s="46"/>
      <c r="X140" s="298"/>
      <c r="Y140" s="121"/>
      <c r="Z140" s="12">
        <v>30</v>
      </c>
      <c r="AA140" s="123">
        <v>3</v>
      </c>
      <c r="AB140" s="17"/>
      <c r="AC140" s="17"/>
      <c r="AD140" s="17"/>
      <c r="AE140" s="15"/>
      <c r="AF140" s="15"/>
      <c r="AG140" s="15"/>
    </row>
    <row r="141" spans="1:33" s="5" customFormat="1">
      <c r="A141" s="87">
        <v>43</v>
      </c>
      <c r="B141" s="30" t="s">
        <v>160</v>
      </c>
      <c r="C141" s="11" t="s">
        <v>111</v>
      </c>
      <c r="D141" s="11" t="s">
        <v>51</v>
      </c>
      <c r="E141" s="42" t="s">
        <v>53</v>
      </c>
      <c r="F141" s="247">
        <v>30</v>
      </c>
      <c r="G141" s="31">
        <v>30</v>
      </c>
      <c r="H141" s="170">
        <f t="shared" si="22"/>
        <v>75</v>
      </c>
      <c r="I141" s="248">
        <v>3</v>
      </c>
      <c r="J141" s="290"/>
      <c r="K141" s="282"/>
      <c r="L141" s="291"/>
      <c r="M141" s="141"/>
      <c r="N141" s="142"/>
      <c r="O141" s="143"/>
      <c r="P141" s="46"/>
      <c r="Q141" s="46"/>
      <c r="R141" s="47"/>
      <c r="S141" s="121"/>
      <c r="T141" s="46"/>
      <c r="U141" s="122"/>
      <c r="V141" s="46"/>
      <c r="W141" s="46"/>
      <c r="X141" s="298"/>
      <c r="Y141" s="121"/>
      <c r="Z141" s="12">
        <v>30</v>
      </c>
      <c r="AA141" s="123">
        <v>3</v>
      </c>
      <c r="AB141" s="17"/>
      <c r="AC141" s="17"/>
      <c r="AD141" s="17"/>
      <c r="AE141" s="15"/>
      <c r="AF141" s="15"/>
      <c r="AG141" s="15"/>
    </row>
    <row r="142" spans="1:33" s="4" customFormat="1" ht="16.5" thickBot="1">
      <c r="A142" s="299">
        <v>44</v>
      </c>
      <c r="B142" s="30" t="s">
        <v>161</v>
      </c>
      <c r="C142" s="11" t="s">
        <v>111</v>
      </c>
      <c r="D142" s="11" t="s">
        <v>51</v>
      </c>
      <c r="E142" s="42" t="s">
        <v>52</v>
      </c>
      <c r="F142" s="300">
        <v>16</v>
      </c>
      <c r="G142" s="301">
        <v>0</v>
      </c>
      <c r="H142" s="170">
        <f t="shared" si="22"/>
        <v>50</v>
      </c>
      <c r="I142" s="302">
        <v>2</v>
      </c>
      <c r="J142" s="290"/>
      <c r="K142" s="282"/>
      <c r="L142" s="291"/>
      <c r="M142" s="141"/>
      <c r="N142" s="142"/>
      <c r="O142" s="143"/>
      <c r="P142" s="46"/>
      <c r="Q142" s="46"/>
      <c r="R142" s="47"/>
      <c r="S142" s="121"/>
      <c r="T142" s="46"/>
      <c r="U142" s="122"/>
      <c r="V142" s="46"/>
      <c r="W142" s="46"/>
      <c r="X142" s="298"/>
      <c r="Y142" s="157">
        <v>16</v>
      </c>
      <c r="Z142" s="44"/>
      <c r="AA142" s="160">
        <v>2</v>
      </c>
      <c r="AB142" s="29"/>
      <c r="AC142" s="29"/>
      <c r="AD142" s="29"/>
      <c r="AE142" s="14"/>
      <c r="AF142" s="14"/>
      <c r="AG142" s="14"/>
    </row>
    <row r="143" spans="1:33" s="6" customFormat="1" ht="17.25" thickTop="1" thickBot="1">
      <c r="A143" s="316" t="s">
        <v>59</v>
      </c>
      <c r="B143" s="317"/>
      <c r="C143" s="317"/>
      <c r="D143" s="317"/>
      <c r="E143" s="317"/>
      <c r="F143" s="102">
        <f>SUM(F145+F146+F147)</f>
        <v>158</v>
      </c>
      <c r="G143" s="50">
        <f>SUM(G145:G147)</f>
        <v>158</v>
      </c>
      <c r="H143" s="50">
        <f>SUM(H145:H147)</f>
        <v>270</v>
      </c>
      <c r="I143" s="55">
        <f>SUM(I145:I147)</f>
        <v>10</v>
      </c>
      <c r="J143" s="54">
        <f>SUM(J144)</f>
        <v>0</v>
      </c>
      <c r="K143" s="50">
        <f t="shared" ref="K143:AA143" si="23">SUM(K145:K147)</f>
        <v>0</v>
      </c>
      <c r="L143" s="53">
        <f t="shared" si="23"/>
        <v>0</v>
      </c>
      <c r="M143" s="52">
        <f t="shared" si="23"/>
        <v>0</v>
      </c>
      <c r="N143" s="50">
        <f t="shared" si="23"/>
        <v>0</v>
      </c>
      <c r="O143" s="53">
        <f t="shared" si="23"/>
        <v>0</v>
      </c>
      <c r="P143" s="52">
        <f t="shared" si="23"/>
        <v>0</v>
      </c>
      <c r="Q143" s="50">
        <f t="shared" si="23"/>
        <v>30</v>
      </c>
      <c r="R143" s="53">
        <f t="shared" si="23"/>
        <v>2</v>
      </c>
      <c r="S143" s="52">
        <f t="shared" si="23"/>
        <v>0</v>
      </c>
      <c r="T143" s="50">
        <f t="shared" si="23"/>
        <v>34</v>
      </c>
      <c r="U143" s="53">
        <f t="shared" si="23"/>
        <v>2</v>
      </c>
      <c r="V143" s="52">
        <f t="shared" si="23"/>
        <v>0</v>
      </c>
      <c r="W143" s="50">
        <f t="shared" si="23"/>
        <v>94</v>
      </c>
      <c r="X143" s="51">
        <f t="shared" si="23"/>
        <v>6</v>
      </c>
      <c r="Y143" s="52">
        <f t="shared" si="23"/>
        <v>0</v>
      </c>
      <c r="Z143" s="50">
        <f t="shared" si="23"/>
        <v>0</v>
      </c>
      <c r="AA143" s="55">
        <f t="shared" si="23"/>
        <v>0</v>
      </c>
      <c r="AB143" s="16"/>
      <c r="AC143" s="25"/>
      <c r="AD143" s="25"/>
      <c r="AE143" s="16"/>
      <c r="AF143" s="16"/>
      <c r="AG143" s="16"/>
    </row>
    <row r="144" spans="1:33" s="5" customFormat="1" ht="17.25" thickTop="1" thickBot="1">
      <c r="A144" s="56"/>
      <c r="B144" s="57" t="s">
        <v>61</v>
      </c>
      <c r="C144" s="171"/>
      <c r="D144" s="171"/>
      <c r="E144" s="172"/>
      <c r="F144" s="56">
        <f>SUM(F145:F147)</f>
        <v>158</v>
      </c>
      <c r="G144" s="171">
        <f>SUM(G145:G147)</f>
        <v>158</v>
      </c>
      <c r="H144" s="171">
        <f>SUM(H145:H147)</f>
        <v>270</v>
      </c>
      <c r="I144" s="176">
        <f t="shared" ref="I144:AA144" si="24">SUM(I145:I147)</f>
        <v>10</v>
      </c>
      <c r="J144" s="175">
        <f t="shared" si="24"/>
        <v>0</v>
      </c>
      <c r="K144" s="171">
        <f t="shared" si="24"/>
        <v>0</v>
      </c>
      <c r="L144" s="174">
        <f t="shared" si="24"/>
        <v>0</v>
      </c>
      <c r="M144" s="173">
        <f t="shared" si="24"/>
        <v>0</v>
      </c>
      <c r="N144" s="171">
        <f t="shared" si="24"/>
        <v>0</v>
      </c>
      <c r="O144" s="174">
        <f t="shared" si="24"/>
        <v>0</v>
      </c>
      <c r="P144" s="173">
        <f t="shared" si="24"/>
        <v>0</v>
      </c>
      <c r="Q144" s="171">
        <f>SUM(Q145:Q147)</f>
        <v>30</v>
      </c>
      <c r="R144" s="174">
        <f>SUM(R145:R147)</f>
        <v>2</v>
      </c>
      <c r="S144" s="173">
        <f t="shared" si="24"/>
        <v>0</v>
      </c>
      <c r="T144" s="171">
        <f>SUM(T145:T147)</f>
        <v>34</v>
      </c>
      <c r="U144" s="174">
        <f>SUM(U145:U147)</f>
        <v>2</v>
      </c>
      <c r="V144" s="173">
        <f t="shared" si="24"/>
        <v>0</v>
      </c>
      <c r="W144" s="171">
        <f>SUM(W145:W147)</f>
        <v>94</v>
      </c>
      <c r="X144" s="172">
        <f>SUM(X145:X147)</f>
        <v>6</v>
      </c>
      <c r="Y144" s="173">
        <f t="shared" si="24"/>
        <v>0</v>
      </c>
      <c r="Z144" s="171">
        <f t="shared" si="24"/>
        <v>0</v>
      </c>
      <c r="AA144" s="176">
        <f t="shared" si="24"/>
        <v>0</v>
      </c>
      <c r="AB144" s="25"/>
      <c r="AC144" s="25"/>
      <c r="AD144" s="25"/>
      <c r="AE144" s="15"/>
      <c r="AF144" s="15"/>
      <c r="AG144" s="15"/>
    </row>
    <row r="145" spans="1:37" s="6" customFormat="1" ht="16.5" thickTop="1">
      <c r="A145" s="90">
        <v>45</v>
      </c>
      <c r="B145" s="178" t="s">
        <v>60</v>
      </c>
      <c r="C145" s="161" t="s">
        <v>51</v>
      </c>
      <c r="D145" s="161" t="s">
        <v>55</v>
      </c>
      <c r="E145" s="165" t="s">
        <v>45</v>
      </c>
      <c r="F145" s="245">
        <v>8</v>
      </c>
      <c r="G145" s="183">
        <v>8</v>
      </c>
      <c r="H145" s="184">
        <f>25*I145</f>
        <v>0</v>
      </c>
      <c r="I145" s="246">
        <v>0</v>
      </c>
      <c r="J145" s="164"/>
      <c r="K145" s="161"/>
      <c r="L145" s="163"/>
      <c r="M145" s="162"/>
      <c r="N145" s="161"/>
      <c r="O145" s="163"/>
      <c r="P145" s="162"/>
      <c r="Q145" s="161"/>
      <c r="R145" s="163"/>
      <c r="S145" s="162"/>
      <c r="T145" s="161">
        <v>4</v>
      </c>
      <c r="U145" s="163">
        <v>0</v>
      </c>
      <c r="V145" s="162"/>
      <c r="W145" s="161">
        <v>4</v>
      </c>
      <c r="X145" s="165">
        <v>0</v>
      </c>
      <c r="Y145" s="162"/>
      <c r="Z145" s="161"/>
      <c r="AA145" s="166"/>
      <c r="AB145" s="25"/>
      <c r="AC145" s="25"/>
      <c r="AD145" s="25"/>
      <c r="AE145" s="16"/>
      <c r="AF145" s="16"/>
      <c r="AG145" s="16"/>
    </row>
    <row r="146" spans="1:37" s="6" customFormat="1">
      <c r="A146" s="89">
        <v>46</v>
      </c>
      <c r="B146" s="311" t="s">
        <v>188</v>
      </c>
      <c r="C146" s="167" t="s">
        <v>51</v>
      </c>
      <c r="D146" s="142" t="s">
        <v>51</v>
      </c>
      <c r="E146" s="168" t="s">
        <v>45</v>
      </c>
      <c r="F146" s="247">
        <v>30</v>
      </c>
      <c r="G146" s="31">
        <v>30</v>
      </c>
      <c r="H146" s="170">
        <v>50</v>
      </c>
      <c r="I146" s="248">
        <v>2</v>
      </c>
      <c r="J146" s="167"/>
      <c r="K146" s="142"/>
      <c r="L146" s="143"/>
      <c r="M146" s="141"/>
      <c r="N146" s="142"/>
      <c r="O146" s="143"/>
      <c r="P146" s="141"/>
      <c r="Q146" s="142">
        <v>30</v>
      </c>
      <c r="R146" s="143">
        <v>2</v>
      </c>
      <c r="S146" s="141"/>
      <c r="T146" s="142"/>
      <c r="U146" s="143"/>
      <c r="V146" s="141"/>
      <c r="W146" s="142"/>
      <c r="X146" s="168"/>
      <c r="Y146" s="141"/>
      <c r="Z146" s="142"/>
      <c r="AA146" s="169"/>
      <c r="AB146" s="25"/>
      <c r="AC146" s="25"/>
      <c r="AD146" s="25"/>
      <c r="AE146" s="16"/>
      <c r="AF146" s="16"/>
      <c r="AG146" s="16"/>
    </row>
    <row r="147" spans="1:37" s="5" customFormat="1" ht="16.5" thickBot="1">
      <c r="A147" s="87">
        <v>47</v>
      </c>
      <c r="B147" s="179" t="s">
        <v>61</v>
      </c>
      <c r="C147" s="95" t="s">
        <v>51</v>
      </c>
      <c r="D147" s="95" t="s">
        <v>51</v>
      </c>
      <c r="E147" s="97" t="s">
        <v>45</v>
      </c>
      <c r="F147" s="249">
        <v>120</v>
      </c>
      <c r="G147" s="118">
        <v>120</v>
      </c>
      <c r="H147" s="144">
        <v>220</v>
      </c>
      <c r="I147" s="250">
        <v>8</v>
      </c>
      <c r="J147" s="96"/>
      <c r="K147" s="95"/>
      <c r="L147" s="99"/>
      <c r="M147" s="98"/>
      <c r="N147" s="95"/>
      <c r="O147" s="99"/>
      <c r="P147" s="98"/>
      <c r="Q147" s="95"/>
      <c r="R147" s="99"/>
      <c r="S147" s="98"/>
      <c r="T147" s="95">
        <v>30</v>
      </c>
      <c r="U147" s="99">
        <v>2</v>
      </c>
      <c r="V147" s="98"/>
      <c r="W147" s="95">
        <v>90</v>
      </c>
      <c r="X147" s="97">
        <v>6</v>
      </c>
      <c r="Y147" s="98"/>
      <c r="Z147" s="95"/>
      <c r="AA147" s="100"/>
      <c r="AB147" s="25"/>
      <c r="AC147" s="25"/>
      <c r="AD147" s="25"/>
      <c r="AE147" s="15"/>
      <c r="AF147" s="15"/>
      <c r="AG147" s="15"/>
    </row>
    <row r="148" spans="1:37" s="5" customFormat="1" ht="17.25" thickTop="1" thickBot="1">
      <c r="A148" s="316" t="s">
        <v>117</v>
      </c>
      <c r="B148" s="320"/>
      <c r="C148" s="50"/>
      <c r="D148" s="50"/>
      <c r="E148" s="51"/>
      <c r="F148" s="102">
        <f>SUM(F149:F150)</f>
        <v>64</v>
      </c>
      <c r="G148" s="50">
        <f t="shared" ref="G148:AA148" si="25">SUM(G149:G150)</f>
        <v>60</v>
      </c>
      <c r="H148" s="50">
        <f t="shared" si="25"/>
        <v>0</v>
      </c>
      <c r="I148" s="55">
        <f t="shared" si="25"/>
        <v>0</v>
      </c>
      <c r="J148" s="54">
        <f t="shared" si="25"/>
        <v>4</v>
      </c>
      <c r="K148" s="50">
        <f t="shared" si="25"/>
        <v>30</v>
      </c>
      <c r="L148" s="53">
        <f t="shared" si="25"/>
        <v>0</v>
      </c>
      <c r="M148" s="52">
        <f t="shared" si="25"/>
        <v>0</v>
      </c>
      <c r="N148" s="50">
        <f t="shared" si="25"/>
        <v>30</v>
      </c>
      <c r="O148" s="53">
        <f t="shared" si="25"/>
        <v>0</v>
      </c>
      <c r="P148" s="52">
        <f t="shared" si="25"/>
        <v>0</v>
      </c>
      <c r="Q148" s="50">
        <f t="shared" si="25"/>
        <v>0</v>
      </c>
      <c r="R148" s="53">
        <f t="shared" si="25"/>
        <v>0</v>
      </c>
      <c r="S148" s="52">
        <f t="shared" si="25"/>
        <v>0</v>
      </c>
      <c r="T148" s="50">
        <f t="shared" si="25"/>
        <v>0</v>
      </c>
      <c r="U148" s="53">
        <f t="shared" si="25"/>
        <v>0</v>
      </c>
      <c r="V148" s="52">
        <f t="shared" si="25"/>
        <v>0</v>
      </c>
      <c r="W148" s="50">
        <f t="shared" si="25"/>
        <v>0</v>
      </c>
      <c r="X148" s="51">
        <f t="shared" si="25"/>
        <v>0</v>
      </c>
      <c r="Y148" s="237">
        <f t="shared" si="25"/>
        <v>0</v>
      </c>
      <c r="Z148" s="238">
        <f t="shared" si="25"/>
        <v>0</v>
      </c>
      <c r="AA148" s="239">
        <f t="shared" si="25"/>
        <v>0</v>
      </c>
      <c r="AB148" s="15"/>
      <c r="AC148" s="15"/>
      <c r="AD148" s="15"/>
      <c r="AE148" s="15"/>
      <c r="AF148" s="15"/>
      <c r="AG148" s="15"/>
    </row>
    <row r="149" spans="1:37" s="7" customFormat="1" ht="17.25" thickTop="1" thickBot="1">
      <c r="A149" s="90">
        <v>48</v>
      </c>
      <c r="B149" s="58" t="s">
        <v>57</v>
      </c>
      <c r="C149" s="10" t="s">
        <v>51</v>
      </c>
      <c r="D149" s="10" t="s">
        <v>55</v>
      </c>
      <c r="E149" s="41" t="s">
        <v>45</v>
      </c>
      <c r="F149" s="245">
        <v>60</v>
      </c>
      <c r="G149" s="183">
        <v>60</v>
      </c>
      <c r="H149" s="184">
        <f>25*I149</f>
        <v>0</v>
      </c>
      <c r="I149" s="246">
        <v>0</v>
      </c>
      <c r="J149" s="39"/>
      <c r="K149" s="10">
        <v>30</v>
      </c>
      <c r="L149" s="37">
        <v>0</v>
      </c>
      <c r="M149" s="35"/>
      <c r="N149" s="10">
        <v>30</v>
      </c>
      <c r="O149" s="37">
        <v>0</v>
      </c>
      <c r="P149" s="35"/>
      <c r="Q149" s="10"/>
      <c r="R149" s="37"/>
      <c r="S149" s="35"/>
      <c r="T149" s="10"/>
      <c r="U149" s="37"/>
      <c r="V149" s="35"/>
      <c r="W149" s="10"/>
      <c r="X149" s="41"/>
      <c r="Y149" s="240"/>
      <c r="Z149" s="241"/>
      <c r="AA149" s="242"/>
      <c r="AB149" s="26"/>
      <c r="AC149" s="26"/>
      <c r="AD149" s="26"/>
      <c r="AE149" s="26"/>
      <c r="AF149" s="26"/>
      <c r="AG149" s="26"/>
    </row>
    <row r="150" spans="1:37" s="7" customFormat="1" ht="17.25" thickTop="1" thickBot="1">
      <c r="A150" s="87">
        <v>49</v>
      </c>
      <c r="B150" s="60" t="s">
        <v>128</v>
      </c>
      <c r="C150" s="44" t="s">
        <v>51</v>
      </c>
      <c r="D150" s="44" t="s">
        <v>55</v>
      </c>
      <c r="E150" s="159" t="s">
        <v>129</v>
      </c>
      <c r="F150" s="249">
        <v>4</v>
      </c>
      <c r="G150" s="118">
        <v>0</v>
      </c>
      <c r="H150" s="144">
        <f>25*I150</f>
        <v>0</v>
      </c>
      <c r="I150" s="250">
        <v>0</v>
      </c>
      <c r="J150" s="96">
        <v>4</v>
      </c>
      <c r="K150" s="95"/>
      <c r="L150" s="99">
        <v>0</v>
      </c>
      <c r="M150" s="98"/>
      <c r="N150" s="95"/>
      <c r="O150" s="99"/>
      <c r="P150" s="98"/>
      <c r="Q150" s="95"/>
      <c r="R150" s="99"/>
      <c r="S150" s="98"/>
      <c r="T150" s="95"/>
      <c r="U150" s="99"/>
      <c r="V150" s="98"/>
      <c r="W150" s="95"/>
      <c r="X150" s="97"/>
      <c r="Y150" s="98"/>
      <c r="Z150" s="95"/>
      <c r="AA150" s="100"/>
      <c r="AB150" s="259" t="s">
        <v>37</v>
      </c>
      <c r="AC150" s="260" t="s">
        <v>38</v>
      </c>
      <c r="AD150" s="261" t="s">
        <v>39</v>
      </c>
      <c r="AE150" s="26"/>
      <c r="AF150" s="26"/>
      <c r="AG150" s="26"/>
    </row>
    <row r="151" spans="1:37" s="7" customFormat="1" ht="16.5" thickTop="1">
      <c r="A151" s="346" t="s">
        <v>171</v>
      </c>
      <c r="B151" s="347"/>
      <c r="C151" s="347"/>
      <c r="D151" s="347"/>
      <c r="E151" s="347"/>
      <c r="F151" s="258">
        <f t="shared" ref="F151:K151" si="26">F28+F32+F36+F47+F57+F144+F148</f>
        <v>1862</v>
      </c>
      <c r="G151" s="65">
        <f t="shared" si="26"/>
        <v>1273</v>
      </c>
      <c r="H151" s="65">
        <f t="shared" si="26"/>
        <v>4520</v>
      </c>
      <c r="I151" s="70">
        <f t="shared" si="26"/>
        <v>180</v>
      </c>
      <c r="J151" s="69">
        <f t="shared" si="26"/>
        <v>184</v>
      </c>
      <c r="K151" s="65">
        <f t="shared" si="26"/>
        <v>165</v>
      </c>
      <c r="L151" s="68">
        <f t="shared" ref="L151:AA151" si="27">L28+L32+L36+L47+L57+L144+L148</f>
        <v>30</v>
      </c>
      <c r="M151" s="67">
        <f>M28+M32+M36+M47+M57+M144+M148</f>
        <v>105</v>
      </c>
      <c r="N151" s="65">
        <f>N28+N32+N36+N47+N57+N144+N148</f>
        <v>225</v>
      </c>
      <c r="O151" s="68">
        <f t="shared" si="27"/>
        <v>30</v>
      </c>
      <c r="P151" s="67">
        <f>P28+P32+P36+P47+P57+P144+P148</f>
        <v>90</v>
      </c>
      <c r="Q151" s="65">
        <f>Q28+Q32+Q36+Q47+Q57+Q144+Q148</f>
        <v>225</v>
      </c>
      <c r="R151" s="68">
        <f t="shared" si="27"/>
        <v>30</v>
      </c>
      <c r="S151" s="67">
        <f>S28+S32+S36+S47+S57+S144+S148</f>
        <v>90</v>
      </c>
      <c r="T151" s="65">
        <f>T28+T32+T36+T47+T57+T144+T148</f>
        <v>199</v>
      </c>
      <c r="U151" s="68">
        <f t="shared" si="27"/>
        <v>30</v>
      </c>
      <c r="V151" s="67">
        <f>V28+V32+V36+V47+V57+V144+V148</f>
        <v>90</v>
      </c>
      <c r="W151" s="65">
        <f>W28+W32+W36+W47+W57+W144+W148</f>
        <v>259</v>
      </c>
      <c r="X151" s="66">
        <f t="shared" si="27"/>
        <v>30</v>
      </c>
      <c r="Y151" s="67">
        <f>Y28+Y32+Y36+Y47+Y57+Y144+Y148</f>
        <v>30</v>
      </c>
      <c r="Z151" s="65">
        <f>Z28+Z32+Z36+Z47+Z57+Z144+Z148</f>
        <v>200</v>
      </c>
      <c r="AA151" s="70">
        <f t="shared" si="27"/>
        <v>30</v>
      </c>
      <c r="AB151" s="71">
        <f>J151+M151+P151+S151+V151+Y151</f>
        <v>589</v>
      </c>
      <c r="AC151" s="72">
        <f>K151+N151+Q151+T151+W151+Z151</f>
        <v>1273</v>
      </c>
      <c r="AD151" s="73">
        <f>L151+O151+R151+U151+X151+AA151</f>
        <v>180</v>
      </c>
      <c r="AE151" s="26"/>
      <c r="AF151" s="26"/>
      <c r="AG151" s="26"/>
    </row>
    <row r="152" spans="1:37" s="7" customFormat="1" ht="16.5" thickBot="1">
      <c r="A152" s="353"/>
      <c r="B152" s="354"/>
      <c r="C152" s="180"/>
      <c r="D152" s="180"/>
      <c r="E152" s="180"/>
      <c r="F152" s="355" t="s">
        <v>36</v>
      </c>
      <c r="G152" s="356"/>
      <c r="H152" s="356"/>
      <c r="I152" s="357"/>
      <c r="J152" s="336">
        <f>J151+K151</f>
        <v>349</v>
      </c>
      <c r="K152" s="314"/>
      <c r="L152" s="74"/>
      <c r="M152" s="313">
        <f>M151+N151</f>
        <v>330</v>
      </c>
      <c r="N152" s="314"/>
      <c r="O152" s="74"/>
      <c r="P152" s="313">
        <f>P151+Q151</f>
        <v>315</v>
      </c>
      <c r="Q152" s="314"/>
      <c r="R152" s="74"/>
      <c r="S152" s="313">
        <f>S151+T151</f>
        <v>289</v>
      </c>
      <c r="T152" s="314"/>
      <c r="U152" s="74"/>
      <c r="V152" s="313">
        <f>V151+W151</f>
        <v>349</v>
      </c>
      <c r="W152" s="314"/>
      <c r="X152" s="230"/>
      <c r="Y152" s="337">
        <f>Y151+Z151</f>
        <v>230</v>
      </c>
      <c r="Z152" s="338"/>
      <c r="AA152" s="83"/>
      <c r="AB152" s="262">
        <f>AB151+AC151</f>
        <v>1862</v>
      </c>
      <c r="AC152" s="263"/>
      <c r="AD152" s="76"/>
      <c r="AE152" s="26"/>
      <c r="AF152" s="26"/>
      <c r="AG152" s="26"/>
    </row>
    <row r="153" spans="1:37" s="7" customFormat="1" ht="16.5" thickTop="1">
      <c r="A153" s="358" t="s">
        <v>170</v>
      </c>
      <c r="B153" s="359"/>
      <c r="C153" s="359"/>
      <c r="D153" s="359"/>
      <c r="E153" s="360"/>
      <c r="F153" s="258">
        <f>F28+F32+F36+F47+F78+F148+F144</f>
        <v>1842</v>
      </c>
      <c r="G153" s="65">
        <f>G28+G32+G36+G47+G78+G148+G144</f>
        <v>1268</v>
      </c>
      <c r="H153" s="65">
        <f>H28+H32+H36+H47+H78+H148+H144</f>
        <v>4520</v>
      </c>
      <c r="I153" s="70">
        <f t="shared" ref="I153:AA153" si="28">I28+I32+I36+I47+I78+I148+I144</f>
        <v>180</v>
      </c>
      <c r="J153" s="69">
        <f t="shared" si="28"/>
        <v>184</v>
      </c>
      <c r="K153" s="65">
        <f t="shared" si="28"/>
        <v>165</v>
      </c>
      <c r="L153" s="68">
        <f t="shared" si="28"/>
        <v>30</v>
      </c>
      <c r="M153" s="67">
        <f t="shared" si="28"/>
        <v>105</v>
      </c>
      <c r="N153" s="65">
        <f t="shared" si="28"/>
        <v>225</v>
      </c>
      <c r="O153" s="68">
        <f t="shared" si="28"/>
        <v>30</v>
      </c>
      <c r="P153" s="67">
        <f t="shared" si="28"/>
        <v>90</v>
      </c>
      <c r="Q153" s="65">
        <f t="shared" si="28"/>
        <v>245</v>
      </c>
      <c r="R153" s="68">
        <f t="shared" si="28"/>
        <v>30</v>
      </c>
      <c r="S153" s="67">
        <f t="shared" si="28"/>
        <v>90</v>
      </c>
      <c r="T153" s="65">
        <f t="shared" si="28"/>
        <v>184</v>
      </c>
      <c r="U153" s="68">
        <f t="shared" si="28"/>
        <v>30</v>
      </c>
      <c r="V153" s="67">
        <f t="shared" si="28"/>
        <v>75</v>
      </c>
      <c r="W153" s="65">
        <f t="shared" si="28"/>
        <v>259</v>
      </c>
      <c r="X153" s="66">
        <f t="shared" si="28"/>
        <v>30</v>
      </c>
      <c r="Y153" s="67">
        <f t="shared" si="28"/>
        <v>0</v>
      </c>
      <c r="Z153" s="65">
        <f t="shared" si="28"/>
        <v>220</v>
      </c>
      <c r="AA153" s="70">
        <f t="shared" si="28"/>
        <v>30</v>
      </c>
      <c r="AB153" s="71">
        <f>J153+M153+P153+S153+V153+Y153</f>
        <v>544</v>
      </c>
      <c r="AC153" s="72">
        <f>K153+N153+Q153+T153+W153+Z153</f>
        <v>1298</v>
      </c>
      <c r="AD153" s="73">
        <f>L153+O153+R153+U153+X153+AA153</f>
        <v>180</v>
      </c>
      <c r="AE153" s="26"/>
      <c r="AF153" s="26"/>
      <c r="AG153" s="26"/>
    </row>
    <row r="154" spans="1:37" s="7" customFormat="1" ht="16.5" thickBot="1">
      <c r="A154" s="353"/>
      <c r="B154" s="354"/>
      <c r="C154" s="180"/>
      <c r="D154" s="180"/>
      <c r="E154" s="180"/>
      <c r="F154" s="355" t="s">
        <v>36</v>
      </c>
      <c r="G154" s="356"/>
      <c r="H154" s="356"/>
      <c r="I154" s="357"/>
      <c r="J154" s="336">
        <f>J153+K153</f>
        <v>349</v>
      </c>
      <c r="K154" s="314"/>
      <c r="L154" s="74"/>
      <c r="M154" s="313">
        <f>M153+N153</f>
        <v>330</v>
      </c>
      <c r="N154" s="314"/>
      <c r="O154" s="74"/>
      <c r="P154" s="313">
        <f>P153+Q153</f>
        <v>335</v>
      </c>
      <c r="Q154" s="314"/>
      <c r="R154" s="74"/>
      <c r="S154" s="313">
        <f>S153+T153</f>
        <v>274</v>
      </c>
      <c r="T154" s="314"/>
      <c r="U154" s="74"/>
      <c r="V154" s="313">
        <f>V153+W153</f>
        <v>334</v>
      </c>
      <c r="W154" s="314"/>
      <c r="X154" s="230"/>
      <c r="Y154" s="337">
        <f>Y153+Z153</f>
        <v>220</v>
      </c>
      <c r="Z154" s="338"/>
      <c r="AA154" s="83"/>
      <c r="AB154" s="262">
        <f>AB153+AC153</f>
        <v>1842</v>
      </c>
      <c r="AC154" s="263"/>
      <c r="AD154" s="76"/>
      <c r="AE154" s="26"/>
      <c r="AF154" s="26"/>
      <c r="AG154" s="26"/>
    </row>
    <row r="155" spans="1:37" s="7" customFormat="1" ht="16.5" thickTop="1">
      <c r="A155" s="364" t="s">
        <v>162</v>
      </c>
      <c r="B155" s="365"/>
      <c r="C155" s="365"/>
      <c r="D155" s="365"/>
      <c r="E155" s="365"/>
      <c r="F155" s="264">
        <f>SUM(F28+F32+F36+F47+F101+F144+F148)</f>
        <v>1827</v>
      </c>
      <c r="G155" s="61">
        <f>SUM(G28+G32+G36+G47+G101+G144+G148)</f>
        <v>1238</v>
      </c>
      <c r="H155" s="61">
        <f>SUM(H28+H32+H36+H47+H101+H144+H148)</f>
        <v>4520</v>
      </c>
      <c r="I155" s="62">
        <f t="shared" ref="I155:AA155" si="29">SUM(I28+I32+I36+I47+I101+I144+I148)</f>
        <v>180</v>
      </c>
      <c r="J155" s="80">
        <f t="shared" si="29"/>
        <v>184</v>
      </c>
      <c r="K155" s="78">
        <f t="shared" si="29"/>
        <v>165</v>
      </c>
      <c r="L155" s="79">
        <f t="shared" si="29"/>
        <v>30</v>
      </c>
      <c r="M155" s="77">
        <f t="shared" si="29"/>
        <v>105</v>
      </c>
      <c r="N155" s="78">
        <f t="shared" si="29"/>
        <v>225</v>
      </c>
      <c r="O155" s="79">
        <f t="shared" si="29"/>
        <v>30</v>
      </c>
      <c r="P155" s="77">
        <f t="shared" si="29"/>
        <v>90</v>
      </c>
      <c r="Q155" s="78">
        <f t="shared" si="29"/>
        <v>225</v>
      </c>
      <c r="R155" s="79">
        <f t="shared" si="29"/>
        <v>30</v>
      </c>
      <c r="S155" s="77">
        <f t="shared" si="29"/>
        <v>166</v>
      </c>
      <c r="T155" s="78">
        <f t="shared" si="29"/>
        <v>124</v>
      </c>
      <c r="U155" s="79">
        <f t="shared" si="29"/>
        <v>30</v>
      </c>
      <c r="V155" s="77">
        <f t="shared" si="29"/>
        <v>30</v>
      </c>
      <c r="W155" s="78">
        <f t="shared" si="29"/>
        <v>289</v>
      </c>
      <c r="X155" s="231">
        <f t="shared" si="29"/>
        <v>30</v>
      </c>
      <c r="Y155" s="235">
        <f t="shared" si="29"/>
        <v>14</v>
      </c>
      <c r="Z155" s="236">
        <f t="shared" si="29"/>
        <v>210</v>
      </c>
      <c r="AA155" s="186">
        <f t="shared" si="29"/>
        <v>30</v>
      </c>
      <c r="AB155" s="63">
        <f>SUM(J155+M155+P155+S155+V155+Y155)</f>
        <v>589</v>
      </c>
      <c r="AC155" s="64">
        <f>SUM(K155+N155+Q155+T155+W155+Z155)</f>
        <v>1238</v>
      </c>
      <c r="AD155" s="73">
        <f>SUM(L155+O155+R155+U155+X155+AA155)</f>
        <v>180</v>
      </c>
      <c r="AE155" s="26"/>
      <c r="AF155" s="26"/>
      <c r="AG155" s="26"/>
    </row>
    <row r="156" spans="1:37" s="7" customFormat="1" ht="16.5" thickBot="1">
      <c r="A156" s="111"/>
      <c r="B156" s="181"/>
      <c r="C156" s="182"/>
      <c r="D156" s="182"/>
      <c r="E156" s="182"/>
      <c r="F156" s="361" t="s">
        <v>36</v>
      </c>
      <c r="G156" s="362"/>
      <c r="H156" s="362"/>
      <c r="I156" s="363"/>
      <c r="J156" s="366">
        <f>SUM(J155+K155)</f>
        <v>349</v>
      </c>
      <c r="K156" s="336"/>
      <c r="L156" s="82"/>
      <c r="M156" s="335">
        <f>SUM(M155+N155)</f>
        <v>330</v>
      </c>
      <c r="N156" s="336"/>
      <c r="O156" s="82"/>
      <c r="P156" s="335">
        <f>SUM(P155+Q155)</f>
        <v>315</v>
      </c>
      <c r="Q156" s="336"/>
      <c r="R156" s="82"/>
      <c r="S156" s="335">
        <f>SUM(S155+T155)</f>
        <v>290</v>
      </c>
      <c r="T156" s="336"/>
      <c r="U156" s="82"/>
      <c r="V156" s="335">
        <f>SUM(V155+W155)</f>
        <v>319</v>
      </c>
      <c r="W156" s="336"/>
      <c r="X156" s="232"/>
      <c r="Y156" s="337">
        <f>SUM(Y155+Z155)</f>
        <v>224</v>
      </c>
      <c r="Z156" s="338"/>
      <c r="AA156" s="83"/>
      <c r="AB156" s="265">
        <f>SUM(AB155+AC155)</f>
        <v>1827</v>
      </c>
      <c r="AC156" s="81"/>
      <c r="AD156" s="76"/>
      <c r="AE156" s="26"/>
      <c r="AF156" s="26"/>
      <c r="AG156" s="26"/>
    </row>
    <row r="157" spans="1:37" s="7" customFormat="1" ht="16.5" thickTop="1">
      <c r="A157" s="358" t="s">
        <v>169</v>
      </c>
      <c r="B157" s="359"/>
      <c r="C157" s="359"/>
      <c r="D157" s="359"/>
      <c r="E157" s="360"/>
      <c r="F157" s="258">
        <f>F28+F32+F36+F47+F122+F144+F148</f>
        <v>1801</v>
      </c>
      <c r="G157" s="65">
        <f>G28+G32+G36+G47+G122+G144+G148</f>
        <v>1176</v>
      </c>
      <c r="H157" s="65">
        <f>H28+H32+H36+H47+H122+H144+H148</f>
        <v>4520</v>
      </c>
      <c r="I157" s="70">
        <f t="shared" ref="I157:AA157" si="30">I28+I32+I36+I47+I122+I144+I148</f>
        <v>180</v>
      </c>
      <c r="J157" s="69">
        <f t="shared" si="30"/>
        <v>184</v>
      </c>
      <c r="K157" s="65">
        <f t="shared" si="30"/>
        <v>165</v>
      </c>
      <c r="L157" s="68">
        <f t="shared" si="30"/>
        <v>30</v>
      </c>
      <c r="M157" s="67">
        <f t="shared" si="30"/>
        <v>105</v>
      </c>
      <c r="N157" s="65">
        <f t="shared" si="30"/>
        <v>225</v>
      </c>
      <c r="O157" s="68">
        <f t="shared" si="30"/>
        <v>30</v>
      </c>
      <c r="P157" s="67">
        <f t="shared" si="30"/>
        <v>104</v>
      </c>
      <c r="Q157" s="65">
        <f t="shared" si="30"/>
        <v>195</v>
      </c>
      <c r="R157" s="68">
        <f t="shared" si="30"/>
        <v>30</v>
      </c>
      <c r="S157" s="67">
        <f t="shared" si="30"/>
        <v>138</v>
      </c>
      <c r="T157" s="65">
        <f t="shared" si="30"/>
        <v>138</v>
      </c>
      <c r="U157" s="68">
        <f t="shared" si="30"/>
        <v>30</v>
      </c>
      <c r="V157" s="67">
        <f t="shared" si="30"/>
        <v>46</v>
      </c>
      <c r="W157" s="65">
        <f t="shared" si="30"/>
        <v>273</v>
      </c>
      <c r="X157" s="66">
        <f t="shared" si="30"/>
        <v>30</v>
      </c>
      <c r="Y157" s="67">
        <f t="shared" si="30"/>
        <v>48</v>
      </c>
      <c r="Z157" s="65">
        <f t="shared" si="30"/>
        <v>180</v>
      </c>
      <c r="AA157" s="70">
        <f t="shared" si="30"/>
        <v>30</v>
      </c>
      <c r="AB157" s="71">
        <f>J157+M157+P157+S157+V157+Y157</f>
        <v>625</v>
      </c>
      <c r="AC157" s="72">
        <f>K157+N157+Q157+T157+W157+Z157</f>
        <v>1176</v>
      </c>
      <c r="AD157" s="73">
        <f>L157+O157+R157+U157+X157+AA157</f>
        <v>180</v>
      </c>
      <c r="AE157" s="26"/>
      <c r="AF157" s="26"/>
      <c r="AG157" s="26"/>
    </row>
    <row r="158" spans="1:37" s="7" customFormat="1" ht="16.5" thickBot="1">
      <c r="A158" s="373"/>
      <c r="B158" s="374"/>
      <c r="C158" s="84"/>
      <c r="D158" s="84"/>
      <c r="E158" s="84"/>
      <c r="F158" s="355" t="s">
        <v>36</v>
      </c>
      <c r="G158" s="356"/>
      <c r="H158" s="356"/>
      <c r="I158" s="357"/>
      <c r="J158" s="336">
        <f>J157+K157</f>
        <v>349</v>
      </c>
      <c r="K158" s="314"/>
      <c r="L158" s="74"/>
      <c r="M158" s="313">
        <f>M157+N157</f>
        <v>330</v>
      </c>
      <c r="N158" s="314"/>
      <c r="O158" s="74"/>
      <c r="P158" s="313">
        <f>P157+Q157</f>
        <v>299</v>
      </c>
      <c r="Q158" s="314"/>
      <c r="R158" s="74"/>
      <c r="S158" s="313">
        <f>S157+T157</f>
        <v>276</v>
      </c>
      <c r="T158" s="314"/>
      <c r="U158" s="74"/>
      <c r="V158" s="313">
        <f>V157+W157</f>
        <v>319</v>
      </c>
      <c r="W158" s="314"/>
      <c r="X158" s="230"/>
      <c r="Y158" s="313">
        <f>Y157+Z157</f>
        <v>228</v>
      </c>
      <c r="Z158" s="314"/>
      <c r="AA158" s="75"/>
      <c r="AB158" s="262">
        <f>AB157+AC157</f>
        <v>1801</v>
      </c>
      <c r="AC158" s="263"/>
      <c r="AD158" s="76"/>
      <c r="AE158" s="26"/>
      <c r="AF158" s="26"/>
      <c r="AG158" s="26"/>
    </row>
    <row r="159" spans="1:37" s="7" customFormat="1" ht="16.5" thickTop="1">
      <c r="A159" s="45"/>
      <c r="B159" s="207"/>
      <c r="C159" s="45"/>
      <c r="D159" s="45"/>
      <c r="E159" s="45"/>
      <c r="F159" s="177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08"/>
      <c r="AC159" s="208"/>
      <c r="AD159" s="208"/>
      <c r="AE159" s="208"/>
      <c r="AF159" s="208"/>
      <c r="AG159" s="208"/>
    </row>
    <row r="160" spans="1:37" s="5" customFormat="1">
      <c r="A160" s="45"/>
      <c r="B160" s="209"/>
      <c r="C160" s="45"/>
      <c r="D160" s="45"/>
      <c r="E160" s="45"/>
      <c r="F160" s="177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10"/>
      <c r="AC160" s="210"/>
      <c r="AD160" s="210"/>
      <c r="AE160" s="210"/>
      <c r="AF160" s="210"/>
      <c r="AG160" s="210"/>
      <c r="AH160" s="8"/>
      <c r="AI160" s="8"/>
      <c r="AJ160" s="8"/>
      <c r="AK160" s="8"/>
    </row>
    <row r="161" spans="1:33" s="5" customFormat="1">
      <c r="A161" s="45"/>
      <c r="B161" s="305" t="s">
        <v>181</v>
      </c>
      <c r="C161" s="422" t="s">
        <v>187</v>
      </c>
      <c r="D161" s="423"/>
      <c r="E161" s="424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210"/>
      <c r="AC161" s="210"/>
      <c r="AD161" s="210"/>
      <c r="AE161" s="210"/>
      <c r="AF161" s="210"/>
      <c r="AG161" s="210"/>
    </row>
    <row r="162" spans="1:33" s="5" customFormat="1">
      <c r="A162" s="45"/>
      <c r="B162" s="306" t="s">
        <v>183</v>
      </c>
      <c r="C162" s="420">
        <f>SUM(J152+P152+V152)</f>
        <v>1013</v>
      </c>
      <c r="D162" s="421"/>
      <c r="E162" s="45"/>
      <c r="F162" s="177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210"/>
      <c r="AC162" s="210"/>
      <c r="AD162" s="210"/>
      <c r="AE162" s="210"/>
      <c r="AF162" s="210"/>
      <c r="AG162" s="210"/>
    </row>
    <row r="163" spans="1:33" s="7" customFormat="1">
      <c r="A163" s="45"/>
      <c r="B163" s="307" t="s">
        <v>184</v>
      </c>
      <c r="C163" s="418">
        <f>SUM(J154+P154+V154)</f>
        <v>1018</v>
      </c>
      <c r="D163" s="419"/>
      <c r="E163" s="45"/>
      <c r="F163" s="177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208"/>
      <c r="AC163" s="208"/>
      <c r="AD163" s="208"/>
      <c r="AE163" s="208"/>
      <c r="AF163" s="208"/>
      <c r="AG163" s="208"/>
    </row>
    <row r="164" spans="1:33" s="7" customFormat="1">
      <c r="A164" s="45"/>
      <c r="B164" s="308" t="s">
        <v>185</v>
      </c>
      <c r="C164" s="418">
        <f>SUM(J156+P156+V156)</f>
        <v>983</v>
      </c>
      <c r="D164" s="419"/>
      <c r="E164" s="45"/>
      <c r="F164" s="177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208"/>
      <c r="AC164" s="208"/>
      <c r="AD164" s="208"/>
      <c r="AE164" s="208"/>
      <c r="AF164" s="208"/>
      <c r="AG164" s="208"/>
    </row>
    <row r="165" spans="1:33" s="7" customFormat="1">
      <c r="A165" s="45"/>
      <c r="B165" s="309" t="s">
        <v>186</v>
      </c>
      <c r="C165" s="418">
        <f>SUM(J158+P158+V158)</f>
        <v>967</v>
      </c>
      <c r="D165" s="419"/>
      <c r="E165" s="45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208"/>
      <c r="AC165" s="208"/>
      <c r="AD165" s="208"/>
      <c r="AE165" s="208"/>
      <c r="AF165" s="208"/>
      <c r="AG165" s="208"/>
    </row>
    <row r="166" spans="1:33" s="7" customFormat="1">
      <c r="A166" s="45"/>
      <c r="C166" s="45"/>
      <c r="D166" s="45"/>
      <c r="E166" s="45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208"/>
      <c r="AC166" s="208"/>
      <c r="AD166" s="208"/>
      <c r="AE166" s="208"/>
      <c r="AF166" s="208"/>
      <c r="AG166" s="208"/>
    </row>
    <row r="167" spans="1:33" s="7" customFormat="1">
      <c r="A167" s="45"/>
      <c r="B167" s="305" t="s">
        <v>182</v>
      </c>
      <c r="C167" s="422" t="s">
        <v>187</v>
      </c>
      <c r="D167" s="423"/>
      <c r="E167" s="424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208"/>
      <c r="AC167" s="208"/>
      <c r="AD167" s="208"/>
      <c r="AE167" s="208"/>
      <c r="AF167" s="208"/>
      <c r="AG167" s="208"/>
    </row>
    <row r="168" spans="1:33" s="7" customFormat="1">
      <c r="A168" s="45"/>
      <c r="B168" s="306" t="s">
        <v>183</v>
      </c>
      <c r="C168" s="420">
        <f>SUM(M152+S152+Y152)</f>
        <v>849</v>
      </c>
      <c r="D168" s="421"/>
      <c r="E168" s="45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211"/>
      <c r="AC168" s="211"/>
      <c r="AD168" s="211"/>
      <c r="AE168" s="211"/>
      <c r="AF168" s="211"/>
      <c r="AG168" s="211"/>
    </row>
    <row r="169" spans="1:33" s="7" customFormat="1">
      <c r="A169" s="45"/>
      <c r="B169" s="307" t="s">
        <v>184</v>
      </c>
      <c r="C169" s="418">
        <f>SUM(M154+S154+Y154)</f>
        <v>824</v>
      </c>
      <c r="D169" s="419"/>
      <c r="E169" s="45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211"/>
      <c r="AC169" s="211"/>
      <c r="AD169" s="211"/>
      <c r="AE169" s="211"/>
      <c r="AF169" s="211"/>
      <c r="AG169" s="211"/>
    </row>
    <row r="170" spans="1:33" s="7" customFormat="1">
      <c r="A170" s="45"/>
      <c r="B170" s="308" t="s">
        <v>185</v>
      </c>
      <c r="C170" s="418">
        <f>SUM(M156+S156+Y156)</f>
        <v>844</v>
      </c>
      <c r="D170" s="419"/>
      <c r="E170" s="45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211"/>
      <c r="AC170" s="211"/>
      <c r="AD170" s="211"/>
      <c r="AE170" s="211"/>
      <c r="AF170" s="211"/>
      <c r="AG170" s="211"/>
    </row>
    <row r="171" spans="1:33" s="7" customFormat="1">
      <c r="A171" s="45"/>
      <c r="B171" s="309" t="s">
        <v>186</v>
      </c>
      <c r="C171" s="418">
        <f>SUM(M158+S158+Y158)</f>
        <v>834</v>
      </c>
      <c r="D171" s="419"/>
      <c r="E171" s="45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211"/>
      <c r="AC171" s="211"/>
      <c r="AD171" s="211"/>
      <c r="AE171" s="211"/>
      <c r="AF171" s="211"/>
      <c r="AG171" s="211"/>
    </row>
    <row r="172" spans="1:33" s="7" customFormat="1">
      <c r="A172" s="45"/>
      <c r="B172" s="120"/>
      <c r="C172" s="45"/>
      <c r="D172" s="45"/>
      <c r="E172" s="45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1"/>
      <c r="AC172" s="211"/>
      <c r="AD172" s="211"/>
      <c r="AE172" s="211"/>
      <c r="AF172" s="211"/>
      <c r="AG172" s="211"/>
    </row>
    <row r="173" spans="1:33" s="7" customFormat="1">
      <c r="A173" s="212"/>
      <c r="B173" s="213"/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1"/>
      <c r="AC173" s="211"/>
      <c r="AD173" s="211"/>
      <c r="AE173" s="211"/>
      <c r="AF173" s="211"/>
      <c r="AG173" s="211"/>
    </row>
    <row r="174" spans="1:33" s="7" customFormat="1">
      <c r="A174" s="17"/>
      <c r="B174" s="15"/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1"/>
      <c r="AC174" s="211"/>
      <c r="AD174" s="211"/>
      <c r="AE174" s="211"/>
      <c r="AF174" s="211"/>
      <c r="AG174" s="211"/>
    </row>
    <row r="175" spans="1:33" s="7" customFormat="1">
      <c r="A175" s="17"/>
      <c r="B175" s="15"/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1"/>
      <c r="AC175" s="211"/>
      <c r="AD175" s="211"/>
      <c r="AE175" s="211"/>
      <c r="AF175" s="211"/>
      <c r="AG175" s="211"/>
    </row>
    <row r="176" spans="1:33" s="7" customFormat="1">
      <c r="A176" s="17"/>
      <c r="B176" s="15"/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1"/>
      <c r="AC176" s="211"/>
      <c r="AD176" s="211"/>
      <c r="AE176" s="211"/>
      <c r="AF176" s="211"/>
      <c r="AG176" s="211"/>
    </row>
    <row r="177" spans="1:33" s="7" customFormat="1">
      <c r="A177" s="17"/>
      <c r="B177" s="15"/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1"/>
      <c r="AC177" s="211"/>
      <c r="AD177" s="211"/>
      <c r="AE177" s="211"/>
      <c r="AF177" s="211"/>
      <c r="AG177" s="211"/>
    </row>
    <row r="178" spans="1:33" s="7" customFormat="1">
      <c r="A178" s="17"/>
      <c r="B178" s="15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1"/>
      <c r="AC178" s="211"/>
      <c r="AD178" s="211"/>
      <c r="AE178" s="211"/>
      <c r="AF178" s="211"/>
      <c r="AG178" s="211"/>
    </row>
    <row r="179" spans="1:33" s="7" customFormat="1">
      <c r="A179" s="17"/>
      <c r="B179" s="15"/>
      <c r="C179" s="212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1"/>
      <c r="AC179" s="211"/>
      <c r="AD179" s="211"/>
      <c r="AE179" s="211"/>
      <c r="AF179" s="211"/>
      <c r="AG179" s="211"/>
    </row>
    <row r="180" spans="1:33" s="7" customFormat="1">
      <c r="A180" s="17"/>
      <c r="B180" s="15"/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1"/>
      <c r="AC180" s="211"/>
      <c r="AD180" s="211"/>
      <c r="AE180" s="211"/>
      <c r="AF180" s="211"/>
      <c r="AG180" s="211"/>
    </row>
    <row r="181" spans="1:33" s="7" customFormat="1">
      <c r="A181" s="17"/>
      <c r="B181" s="15"/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1"/>
      <c r="AC181" s="211"/>
      <c r="AD181" s="211"/>
      <c r="AE181" s="211"/>
      <c r="AF181" s="211"/>
      <c r="AG181" s="211"/>
    </row>
    <row r="182" spans="1:33" s="7" customFormat="1">
      <c r="A182" s="17"/>
      <c r="B182" s="15"/>
      <c r="C182" s="212"/>
      <c r="D182" s="212"/>
      <c r="E182" s="21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1"/>
      <c r="AC182" s="211"/>
      <c r="AD182" s="211"/>
      <c r="AE182" s="211"/>
      <c r="AF182" s="211"/>
      <c r="AG182" s="211"/>
    </row>
    <row r="183" spans="1:33" s="7" customFormat="1">
      <c r="A183" s="17"/>
      <c r="B183" s="15"/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1"/>
      <c r="AC183" s="211"/>
      <c r="AD183" s="211"/>
      <c r="AE183" s="211"/>
      <c r="AF183" s="211"/>
      <c r="AG183" s="211"/>
    </row>
    <row r="184" spans="1:33" s="7" customFormat="1">
      <c r="A184" s="17"/>
      <c r="B184" s="15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1"/>
      <c r="AC184" s="211"/>
      <c r="AD184" s="211"/>
      <c r="AE184" s="211"/>
      <c r="AF184" s="211"/>
      <c r="AG184" s="211"/>
    </row>
    <row r="185" spans="1:33" s="7" customFormat="1">
      <c r="A185" s="17"/>
      <c r="B185" s="15"/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1"/>
      <c r="AC185" s="211"/>
      <c r="AD185" s="211"/>
      <c r="AE185" s="211"/>
      <c r="AF185" s="211"/>
      <c r="AG185" s="211"/>
    </row>
    <row r="186" spans="1:33" s="7" customFormat="1">
      <c r="A186" s="17"/>
      <c r="B186" s="15"/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1"/>
      <c r="AC186" s="211"/>
      <c r="AD186" s="211"/>
      <c r="AE186" s="211"/>
      <c r="AF186" s="211"/>
      <c r="AG186" s="211"/>
    </row>
    <row r="187" spans="1:33" s="7" customFormat="1">
      <c r="A187" s="17"/>
      <c r="B187" s="15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  <c r="AA187" s="212"/>
      <c r="AB187" s="211"/>
      <c r="AC187" s="211"/>
      <c r="AD187" s="211"/>
      <c r="AE187" s="211"/>
      <c r="AF187" s="211"/>
      <c r="AG187" s="211"/>
    </row>
    <row r="188" spans="1:33" s="7" customFormat="1">
      <c r="A188" s="17"/>
      <c r="B188" s="15"/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2"/>
      <c r="AB188" s="211"/>
      <c r="AC188" s="211"/>
      <c r="AD188" s="211"/>
      <c r="AE188" s="211"/>
      <c r="AF188" s="211"/>
      <c r="AG188" s="211"/>
    </row>
    <row r="189" spans="1:33" s="7" customFormat="1">
      <c r="A189" s="17"/>
      <c r="B189" s="15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2"/>
      <c r="AB189" s="211"/>
      <c r="AC189" s="211"/>
      <c r="AD189" s="211"/>
      <c r="AE189" s="211"/>
      <c r="AF189" s="211"/>
      <c r="AG189" s="211"/>
    </row>
    <row r="190" spans="1:33" s="7" customFormat="1">
      <c r="A190" s="17"/>
      <c r="B190" s="15"/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2"/>
      <c r="AB190" s="211"/>
      <c r="AC190" s="211"/>
      <c r="AD190" s="211"/>
      <c r="AE190" s="211"/>
      <c r="AF190" s="211"/>
      <c r="AG190" s="211"/>
    </row>
    <row r="191" spans="1:33" s="7" customFormat="1">
      <c r="A191" s="17"/>
      <c r="B191" s="15"/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  <c r="AA191" s="212"/>
      <c r="AB191" s="211"/>
      <c r="AC191" s="211"/>
      <c r="AD191" s="211"/>
      <c r="AE191" s="211"/>
      <c r="AF191" s="211"/>
      <c r="AG191" s="211"/>
    </row>
    <row r="192" spans="1:33" s="7" customFormat="1">
      <c r="A192" s="17"/>
      <c r="B192" s="15"/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  <c r="AA192" s="212"/>
      <c r="AB192" s="211"/>
      <c r="AC192" s="211"/>
      <c r="AD192" s="211"/>
      <c r="AE192" s="211"/>
      <c r="AF192" s="211"/>
      <c r="AG192" s="211"/>
    </row>
    <row r="193" spans="1:33" s="7" customFormat="1">
      <c r="A193" s="17"/>
      <c r="B193" s="15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  <c r="AA193" s="212"/>
      <c r="AB193" s="211"/>
      <c r="AC193" s="211"/>
      <c r="AD193" s="211"/>
      <c r="AE193" s="211"/>
      <c r="AF193" s="211"/>
      <c r="AG193" s="211"/>
    </row>
    <row r="194" spans="1:33" s="7" customFormat="1">
      <c r="A194" s="17"/>
      <c r="B194" s="15"/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  <c r="AA194" s="212"/>
      <c r="AB194" s="211"/>
      <c r="AC194" s="211"/>
      <c r="AD194" s="211"/>
      <c r="AE194" s="211"/>
      <c r="AF194" s="211"/>
      <c r="AG194" s="211"/>
    </row>
    <row r="195" spans="1:33" s="7" customFormat="1">
      <c r="A195" s="17"/>
      <c r="B195" s="15"/>
      <c r="C195" s="212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  <c r="AA195" s="212"/>
      <c r="AB195" s="211"/>
      <c r="AC195" s="211"/>
      <c r="AD195" s="211"/>
      <c r="AE195" s="211"/>
      <c r="AF195" s="211"/>
      <c r="AG195" s="211"/>
    </row>
    <row r="196" spans="1:33" s="7" customFormat="1">
      <c r="A196" s="17"/>
      <c r="B196" s="15"/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2"/>
      <c r="AB196" s="211"/>
      <c r="AC196" s="211"/>
      <c r="AD196" s="211"/>
      <c r="AE196" s="211"/>
      <c r="AF196" s="211"/>
      <c r="AG196" s="211"/>
    </row>
    <row r="197" spans="1:33" s="7" customFormat="1">
      <c r="A197" s="17"/>
      <c r="B197" s="15"/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  <c r="AA197" s="212"/>
      <c r="AB197" s="211"/>
      <c r="AC197" s="211"/>
      <c r="AD197" s="211"/>
      <c r="AE197" s="211"/>
      <c r="AF197" s="211"/>
      <c r="AG197" s="211"/>
    </row>
    <row r="198" spans="1:33">
      <c r="B198" s="15"/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  <c r="AA198" s="212"/>
      <c r="AB198" s="214"/>
      <c r="AC198" s="214"/>
      <c r="AD198" s="214"/>
      <c r="AE198" s="214"/>
      <c r="AF198" s="214"/>
      <c r="AG198" s="214"/>
    </row>
    <row r="199" spans="1:33">
      <c r="B199" s="15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  <c r="AA199" s="212"/>
      <c r="AB199" s="214"/>
      <c r="AC199" s="214"/>
      <c r="AD199" s="214"/>
      <c r="AE199" s="214"/>
      <c r="AF199" s="214"/>
      <c r="AG199" s="214"/>
    </row>
    <row r="200" spans="1:33">
      <c r="C200" s="212"/>
      <c r="D200" s="212"/>
      <c r="E200" s="212"/>
      <c r="F200" s="212"/>
      <c r="G200" s="212"/>
      <c r="H200" s="212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  <c r="Z200" s="212"/>
      <c r="AA200" s="212"/>
      <c r="AB200" s="214"/>
      <c r="AC200" s="214"/>
      <c r="AD200" s="214"/>
      <c r="AE200" s="214"/>
      <c r="AF200" s="214"/>
      <c r="AG200" s="214"/>
    </row>
    <row r="201" spans="1:33"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  <c r="AA201" s="212"/>
      <c r="AB201" s="214"/>
      <c r="AC201" s="214"/>
      <c r="AD201" s="214"/>
      <c r="AE201" s="214"/>
      <c r="AF201" s="214"/>
      <c r="AG201" s="214"/>
    </row>
    <row r="202" spans="1:33"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2"/>
      <c r="AB202" s="214"/>
      <c r="AC202" s="214"/>
      <c r="AD202" s="214"/>
      <c r="AE202" s="214"/>
      <c r="AF202" s="214"/>
      <c r="AG202" s="214"/>
    </row>
    <row r="203" spans="1:33"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  <c r="Z203" s="212"/>
      <c r="AA203" s="212"/>
      <c r="AB203" s="214"/>
      <c r="AC203" s="214"/>
      <c r="AD203" s="214"/>
      <c r="AE203" s="214"/>
      <c r="AF203" s="214"/>
      <c r="AG203" s="214"/>
    </row>
    <row r="204" spans="1:33">
      <c r="C204" s="212"/>
      <c r="D204" s="212"/>
      <c r="E204" s="212"/>
      <c r="F204" s="212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  <c r="Z204" s="212"/>
      <c r="AA204" s="212"/>
      <c r="AB204" s="214"/>
      <c r="AC204" s="214"/>
      <c r="AD204" s="214"/>
      <c r="AE204" s="214"/>
      <c r="AF204" s="214"/>
      <c r="AG204" s="214"/>
    </row>
    <row r="205" spans="1:33"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  <c r="AA205" s="212"/>
      <c r="AB205" s="214"/>
      <c r="AC205" s="214"/>
      <c r="AD205" s="214"/>
      <c r="AE205" s="214"/>
      <c r="AF205" s="214"/>
      <c r="AG205" s="214"/>
    </row>
    <row r="206" spans="1:33">
      <c r="C206" s="212"/>
      <c r="D206" s="212"/>
      <c r="E206" s="212"/>
      <c r="F206" s="212"/>
      <c r="G206" s="212"/>
      <c r="H206" s="212"/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  <c r="Z206" s="212"/>
      <c r="AA206" s="212"/>
      <c r="AB206" s="214"/>
      <c r="AC206" s="214"/>
      <c r="AD206" s="214"/>
      <c r="AE206" s="214"/>
      <c r="AF206" s="214"/>
      <c r="AG206" s="214"/>
    </row>
    <row r="207" spans="1:33">
      <c r="C207" s="212"/>
      <c r="D207" s="212"/>
      <c r="E207" s="212"/>
      <c r="F207" s="212"/>
      <c r="G207" s="212"/>
      <c r="H207" s="212"/>
      <c r="I207" s="212"/>
      <c r="J207" s="212"/>
      <c r="K207" s="212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  <c r="AA207" s="212"/>
      <c r="AB207" s="214"/>
      <c r="AC207" s="214"/>
      <c r="AD207" s="214"/>
      <c r="AE207" s="214"/>
      <c r="AF207" s="214"/>
      <c r="AG207" s="214"/>
    </row>
    <row r="208" spans="1:33">
      <c r="C208" s="212"/>
      <c r="D208" s="212"/>
      <c r="E208" s="212"/>
      <c r="F208" s="212"/>
      <c r="G208" s="212"/>
      <c r="H208" s="212"/>
      <c r="I208" s="212"/>
      <c r="J208" s="212"/>
      <c r="K208" s="212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  <c r="AA208" s="212"/>
      <c r="AB208" s="214"/>
      <c r="AC208" s="214"/>
      <c r="AD208" s="214"/>
      <c r="AE208" s="214"/>
      <c r="AF208" s="214"/>
      <c r="AG208" s="214"/>
    </row>
    <row r="209" spans="3:33">
      <c r="C209" s="212"/>
      <c r="D209" s="212"/>
      <c r="E209" s="212"/>
      <c r="F209" s="212"/>
      <c r="G209" s="212"/>
      <c r="H209" s="212"/>
      <c r="I209" s="212"/>
      <c r="J209" s="212"/>
      <c r="K209" s="212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  <c r="Z209" s="212"/>
      <c r="AA209" s="212"/>
      <c r="AB209" s="214"/>
      <c r="AC209" s="214"/>
      <c r="AD209" s="214"/>
      <c r="AE209" s="214"/>
      <c r="AF209" s="214"/>
      <c r="AG209" s="214"/>
    </row>
    <row r="210" spans="3:33"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  <c r="AA210" s="212"/>
      <c r="AB210" s="214"/>
      <c r="AC210" s="214"/>
      <c r="AD210" s="214"/>
      <c r="AE210" s="214"/>
      <c r="AF210" s="214"/>
      <c r="AG210" s="214"/>
    </row>
    <row r="211" spans="3:33"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214"/>
      <c r="AC211" s="214"/>
      <c r="AD211" s="214"/>
      <c r="AE211" s="214"/>
      <c r="AF211" s="214"/>
      <c r="AG211" s="214"/>
    </row>
    <row r="212" spans="3:33">
      <c r="C212" s="212"/>
      <c r="D212" s="212"/>
      <c r="E212" s="212"/>
      <c r="F212" s="212"/>
      <c r="G212" s="212"/>
      <c r="H212" s="212"/>
      <c r="I212" s="212"/>
      <c r="J212" s="212"/>
      <c r="K212" s="212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  <c r="Z212" s="212"/>
      <c r="AA212" s="212"/>
      <c r="AB212" s="214"/>
      <c r="AC212" s="214"/>
      <c r="AD212" s="214"/>
      <c r="AE212" s="214"/>
      <c r="AF212" s="214"/>
      <c r="AG212" s="214"/>
    </row>
    <row r="213" spans="3:33"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  <c r="AA213" s="212"/>
      <c r="AB213" s="214"/>
      <c r="AC213" s="214"/>
      <c r="AD213" s="214"/>
      <c r="AE213" s="214"/>
      <c r="AF213" s="214"/>
      <c r="AG213" s="214"/>
    </row>
    <row r="214" spans="3:33"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2"/>
      <c r="AA214" s="212"/>
      <c r="AB214" s="214"/>
      <c r="AC214" s="214"/>
      <c r="AD214" s="214"/>
      <c r="AE214" s="214"/>
      <c r="AF214" s="214"/>
      <c r="AG214" s="214"/>
    </row>
    <row r="215" spans="3:33"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  <c r="AA215" s="212"/>
      <c r="AB215" s="214"/>
      <c r="AC215" s="214"/>
      <c r="AD215" s="214"/>
      <c r="AE215" s="214"/>
      <c r="AF215" s="214"/>
      <c r="AG215" s="214"/>
    </row>
    <row r="216" spans="3:33">
      <c r="C216" s="212"/>
      <c r="D216" s="212"/>
      <c r="E216" s="212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  <c r="AA216" s="212"/>
      <c r="AB216" s="214"/>
      <c r="AC216" s="214"/>
      <c r="AD216" s="214"/>
      <c r="AE216" s="214"/>
      <c r="AF216" s="214"/>
      <c r="AG216" s="214"/>
    </row>
    <row r="217" spans="3:33"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  <c r="AA217" s="212"/>
      <c r="AB217" s="214"/>
      <c r="AC217" s="214"/>
      <c r="AD217" s="214"/>
      <c r="AE217" s="214"/>
      <c r="AF217" s="214"/>
      <c r="AG217" s="214"/>
    </row>
    <row r="218" spans="3:33">
      <c r="C218" s="212"/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12"/>
      <c r="W218" s="212"/>
      <c r="X218" s="212"/>
      <c r="Y218" s="212"/>
      <c r="Z218" s="212"/>
      <c r="AA218" s="212"/>
      <c r="AB218" s="214"/>
      <c r="AC218" s="214"/>
      <c r="AD218" s="214"/>
      <c r="AE218" s="214"/>
      <c r="AF218" s="214"/>
      <c r="AG218" s="214"/>
    </row>
    <row r="219" spans="3:33"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  <c r="AA219" s="212"/>
    </row>
    <row r="220" spans="3:33">
      <c r="C220" s="212"/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  <c r="AA220" s="212"/>
    </row>
  </sheetData>
  <mergeCells count="136">
    <mergeCell ref="C170:D170"/>
    <mergeCell ref="C171:D171"/>
    <mergeCell ref="C162:D162"/>
    <mergeCell ref="C163:D163"/>
    <mergeCell ref="C164:D164"/>
    <mergeCell ref="C165:D165"/>
    <mergeCell ref="C168:D168"/>
    <mergeCell ref="C169:D169"/>
    <mergeCell ref="C161:E161"/>
    <mergeCell ref="C167:E167"/>
    <mergeCell ref="A7:B7"/>
    <mergeCell ref="O7:U7"/>
    <mergeCell ref="O8:U8"/>
    <mergeCell ref="V7:W7"/>
    <mergeCell ref="V8:W8"/>
    <mergeCell ref="V11:W11"/>
    <mergeCell ref="C7:M7"/>
    <mergeCell ref="V25:X25"/>
    <mergeCell ref="V13:W13"/>
    <mergeCell ref="O13:U13"/>
    <mergeCell ref="O11:U11"/>
    <mergeCell ref="C17:M17"/>
    <mergeCell ref="C23:AA23"/>
    <mergeCell ref="C11:M11"/>
    <mergeCell ref="A19:B19"/>
    <mergeCell ref="A20:B20"/>
    <mergeCell ref="A21:B21"/>
    <mergeCell ref="C13:M13"/>
    <mergeCell ref="C9:M9"/>
    <mergeCell ref="C10:M10"/>
    <mergeCell ref="A8:B8"/>
    <mergeCell ref="A16:B16"/>
    <mergeCell ref="A9:B9"/>
    <mergeCell ref="A10:B10"/>
    <mergeCell ref="X26:X27"/>
    <mergeCell ref="AA26:AA27"/>
    <mergeCell ref="I24:I27"/>
    <mergeCell ref="V26:V27"/>
    <mergeCell ref="O26:O27"/>
    <mergeCell ref="Y25:AA25"/>
    <mergeCell ref="P25:R25"/>
    <mergeCell ref="E24:E27"/>
    <mergeCell ref="H24:H27"/>
    <mergeCell ref="G25:G27"/>
    <mergeCell ref="M26:M27"/>
    <mergeCell ref="P24:U24"/>
    <mergeCell ref="R26:R27"/>
    <mergeCell ref="L26:L27"/>
    <mergeCell ref="M25:O25"/>
    <mergeCell ref="F25:F27"/>
    <mergeCell ref="F24:G24"/>
    <mergeCell ref="S25:U25"/>
    <mergeCell ref="V24:AA24"/>
    <mergeCell ref="J25:L25"/>
    <mergeCell ref="U26:U27"/>
    <mergeCell ref="P26:P27"/>
    <mergeCell ref="S26:S27"/>
    <mergeCell ref="A14:B14"/>
    <mergeCell ref="C14:M14"/>
    <mergeCell ref="A11:B11"/>
    <mergeCell ref="A13:B13"/>
    <mergeCell ref="A12:B12"/>
    <mergeCell ref="C12:M12"/>
    <mergeCell ref="A15:B15"/>
    <mergeCell ref="A157:E157"/>
    <mergeCell ref="A158:B158"/>
    <mergeCell ref="F158:I158"/>
    <mergeCell ref="P154:Q154"/>
    <mergeCell ref="S154:T154"/>
    <mergeCell ref="A152:B152"/>
    <mergeCell ref="F152:I152"/>
    <mergeCell ref="J152:K152"/>
    <mergeCell ref="M152:N152"/>
    <mergeCell ref="P152:Q152"/>
    <mergeCell ref="M158:N158"/>
    <mergeCell ref="A153:E153"/>
    <mergeCell ref="A154:B154"/>
    <mergeCell ref="F154:I154"/>
    <mergeCell ref="J154:K154"/>
    <mergeCell ref="M154:N154"/>
    <mergeCell ref="J158:K158"/>
    <mergeCell ref="F156:I156"/>
    <mergeCell ref="A155:E155"/>
    <mergeCell ref="J156:K156"/>
    <mergeCell ref="M156:N156"/>
    <mergeCell ref="P156:Q156"/>
    <mergeCell ref="S156:T156"/>
    <mergeCell ref="P158:Q158"/>
    <mergeCell ref="Y156:Z156"/>
    <mergeCell ref="A1:AA1"/>
    <mergeCell ref="A4:B4"/>
    <mergeCell ref="A5:B5"/>
    <mergeCell ref="A6:B6"/>
    <mergeCell ref="C4:M4"/>
    <mergeCell ref="C16:M16"/>
    <mergeCell ref="J26:J27"/>
    <mergeCell ref="C5:M5"/>
    <mergeCell ref="C6:M6"/>
    <mergeCell ref="A2:B2"/>
    <mergeCell ref="C2:M2"/>
    <mergeCell ref="A3:B3"/>
    <mergeCell ref="C3:M3"/>
    <mergeCell ref="A57:B57"/>
    <mergeCell ref="A151:E151"/>
    <mergeCell ref="A17:B17"/>
    <mergeCell ref="V152:W152"/>
    <mergeCell ref="Y152:Z152"/>
    <mergeCell ref="V154:W154"/>
    <mergeCell ref="Y154:Z154"/>
    <mergeCell ref="C24:C27"/>
    <mergeCell ref="A24:A27"/>
    <mergeCell ref="C8:M8"/>
    <mergeCell ref="V158:W158"/>
    <mergeCell ref="Y158:Z158"/>
    <mergeCell ref="S158:T158"/>
    <mergeCell ref="S152:T152"/>
    <mergeCell ref="C15:M15"/>
    <mergeCell ref="A28:E28"/>
    <mergeCell ref="A32:E32"/>
    <mergeCell ref="A36:E36"/>
    <mergeCell ref="A101:B101"/>
    <mergeCell ref="A56:E56"/>
    <mergeCell ref="A47:E47"/>
    <mergeCell ref="A143:E143"/>
    <mergeCell ref="A148:B148"/>
    <mergeCell ref="C20:AA20"/>
    <mergeCell ref="C21:AA21"/>
    <mergeCell ref="C22:AA22"/>
    <mergeCell ref="A78:B78"/>
    <mergeCell ref="A122:B122"/>
    <mergeCell ref="B24:B27"/>
    <mergeCell ref="D24:D27"/>
    <mergeCell ref="A22:B22"/>
    <mergeCell ref="Y26:Y27"/>
    <mergeCell ref="J24:O24"/>
    <mergeCell ref="V156:W156"/>
  </mergeCells>
  <phoneticPr fontId="1" type="noConversion"/>
  <pageMargins left="0.25" right="0.25" top="0.75" bottom="0.75" header="0.3" footer="0.3"/>
  <pageSetup paperSize="9" scale="48" fitToHeight="0" orientation="landscape" cellComments="asDisplayed" r:id="rId1"/>
  <rowBreaks count="1" manualBreakCount="1">
    <brk id="148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realizacji programu</vt:lpstr>
      <vt:lpstr>'Harmonogram realizacji programu'!Obszar_wydruku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Monika Maciaś</cp:lastModifiedBy>
  <cp:lastPrinted>2023-05-04T08:05:36Z</cp:lastPrinted>
  <dcterms:created xsi:type="dcterms:W3CDTF">2009-06-11T13:56:30Z</dcterms:created>
  <dcterms:modified xsi:type="dcterms:W3CDTF">2023-06-29T08:04:52Z</dcterms:modified>
</cp:coreProperties>
</file>